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70" windowHeight="6120" activeTab="0"/>
  </bookViews>
  <sheets>
    <sheet name="1 Доходи" sheetId="1" r:id="rId1"/>
    <sheet name="2 Видатки" sheetId="2" r:id="rId2"/>
  </sheets>
  <definedNames>
    <definedName name="_xlnm.Print_Titles" localSheetId="0">'1 Доходи'!$12:$12</definedName>
    <definedName name="_xlnm.Print_Area" localSheetId="0">'1 Доходи'!$A$1:$G$74</definedName>
    <definedName name="_xlnm.Print_Area" localSheetId="1">'2 Видатки'!$A$1:$G$117</definedName>
  </definedNames>
  <calcPr fullCalcOnLoad="1"/>
</workbook>
</file>

<file path=xl/comments2.xml><?xml version="1.0" encoding="utf-8"?>
<comments xmlns="http://schemas.openxmlformats.org/spreadsheetml/2006/main">
  <authors>
    <author>U252111</author>
    <author>А</author>
  </authors>
  <commentList>
    <comment ref="A10" authorId="0">
      <text>
        <r>
          <rPr>
            <b/>
            <sz val="8"/>
            <rFont val="Tahoma"/>
            <family val="0"/>
          </rPr>
          <t>U252111:</t>
        </r>
        <r>
          <rPr>
            <sz val="8"/>
            <rFont val="Tahoma"/>
            <family val="0"/>
          </rPr>
          <t xml:space="preserve">
</t>
        </r>
      </text>
    </comment>
    <comment ref="A25" authorId="1">
      <text>
        <r>
          <rPr>
            <b/>
            <sz val="8"/>
            <rFont val="Tahoma"/>
            <family val="0"/>
          </rPr>
          <t>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<sst xmlns="http://schemas.openxmlformats.org/spreadsheetml/2006/main" count="303" uniqueCount="255">
  <si>
    <t>Загальний фонд</t>
  </si>
  <si>
    <t>Спеціальний фонд</t>
  </si>
  <si>
    <t>Звіт</t>
  </si>
  <si>
    <t xml:space="preserve">про виконання районного бюджету по загальному </t>
  </si>
  <si>
    <t>грн.</t>
  </si>
  <si>
    <t>КФК</t>
  </si>
  <si>
    <t>Показники за бюджетною класифікацією</t>
  </si>
  <si>
    <t xml:space="preserve">ДОХОДИ </t>
  </si>
  <si>
    <t>Неподаткові надходження</t>
  </si>
  <si>
    <t>Інші надходження</t>
  </si>
  <si>
    <t>Доходи від операцій з капіталом</t>
  </si>
  <si>
    <t>РАЗОМ ДОХОДІВ</t>
  </si>
  <si>
    <t>Офіційні трансферти</t>
  </si>
  <si>
    <t>Інші субвенції</t>
  </si>
  <si>
    <t>ВСЬОГО ДОХОДІВ ПО ЗАГАЛЬНОМУ ФОНДУ</t>
  </si>
  <si>
    <t>Власні надходження бюджетних установ</t>
  </si>
  <si>
    <t>ВСЬОГО ДОХОДІВ ПО СПЕЦІАЛЬНОМУ ФОНДУ</t>
  </si>
  <si>
    <t xml:space="preserve">ВСЬОГО ДОХОДІВ </t>
  </si>
  <si>
    <t>"Про звіт про виконання районного бюджету</t>
  </si>
  <si>
    <t>Податок на прибуток підприємств та фінансових установ комунальної власності</t>
  </si>
  <si>
    <t>Частина чистого прибутку (доходу) державних унітарних підприємств та їх об’єднань,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</si>
  <si>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</si>
  <si>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</si>
  <si>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 </t>
  </si>
  <si>
    <t>Надходження від плати за послуги, що надаються бюджетними установами згідно із законодавством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</si>
  <si>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</si>
  <si>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</si>
  <si>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</si>
  <si>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</si>
  <si>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</si>
  <si>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</si>
  <si>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Інші неподаткові надходження</t>
  </si>
  <si>
    <t xml:space="preserve">Виконано 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</si>
  <si>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</si>
  <si>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</si>
  <si>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</si>
  <si>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Інші надходження </t>
  </si>
  <si>
    <r>
      <t>Інші джерела власних надходжень бюджетних установ</t>
    </r>
    <r>
      <rPr>
        <sz val="12"/>
        <rFont val="Times New Roman"/>
        <family val="1"/>
      </rPr>
      <t> </t>
    </r>
  </si>
  <si>
    <t xml:space="preserve"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</si>
  <si>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Базова дотація</t>
  </si>
  <si>
    <t xml:space="preserve">Інші додаткові дотації </t>
  </si>
  <si>
    <t>Освітня субвенція з державного бюджету місцевим бюджетам</t>
  </si>
  <si>
    <t>до рішення районної ради</t>
  </si>
  <si>
    <t>Надходження коштів від відшкодування втрат сільськогосподарського і лісогосподарського виробництва  </t>
  </si>
  <si>
    <t>Доходи від власності та підприємницької діяльності  </t>
  </si>
  <si>
    <t>Податок та збір на доходи фізичних осіб</t>
  </si>
  <si>
    <t>Надходження коштів з рахунків виборчих фондів  </t>
  </si>
  <si>
    <t>Додаток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</si>
  <si>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</si>
  <si>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</si>
  <si>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</si>
  <si>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</si>
  <si>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</si>
  <si>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Від органів державного управління </t>
  </si>
  <si>
    <r>
      <t>Субвенції</t>
    </r>
    <r>
      <rPr>
        <b/>
        <sz val="12"/>
        <rFont val="Times New Roman"/>
        <family val="1"/>
      </rPr>
      <t> </t>
    </r>
  </si>
  <si>
    <t xml:space="preserve"> ___  ______________ 2017 року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</si>
  <si>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</si>
  <si>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% виконання до бюджетних призначень на 2017 рік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</si>
  <si>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</si>
  <si>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</si>
  <si>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Субвенція з державного бюджету місцевим бюджетам на надання державної підтримки особам з особливими освітніми потребами</t>
  </si>
  <si>
    <r>
      <t>Податок на прибуток підприємств</t>
    </r>
    <r>
      <rPr>
        <sz val="10"/>
        <rFont val="Times New Roman"/>
        <family val="1"/>
      </rPr>
      <t> </t>
    </r>
  </si>
  <si>
    <r>
      <t>Доходи від власності та підприємницької діяльності</t>
    </r>
    <r>
      <rPr>
        <sz val="10"/>
        <rFont val="Times New Roman"/>
        <family val="1"/>
      </rPr>
      <t> </t>
    </r>
  </si>
  <si>
    <r>
      <t>Надходження від продажу основного капіталу</t>
    </r>
    <r>
      <rPr>
        <sz val="10"/>
        <rFont val="Times New Roman"/>
        <family val="1"/>
      </rPr>
      <t> </t>
    </r>
  </si>
  <si>
    <r>
      <t>Від органів державного управління</t>
    </r>
    <r>
      <rPr>
        <sz val="10"/>
        <rFont val="Times New Roman"/>
        <family val="1"/>
      </rPr>
      <t> </t>
    </r>
  </si>
  <si>
    <r>
      <t>Дотації</t>
    </r>
    <r>
      <rPr>
        <sz val="10"/>
        <rFont val="Times New Roman"/>
        <family val="1"/>
      </rPr>
      <t> </t>
    </r>
  </si>
  <si>
    <r>
      <t>Субвенції</t>
    </r>
    <r>
      <rPr>
        <sz val="10"/>
        <rFont val="Times New Roman"/>
        <family val="1"/>
      </rPr>
      <t> </t>
    </r>
  </si>
  <si>
    <t>Медична субвенція з державного бюджету місцевим бюджетам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</si>
  <si>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</si>
  <si>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Уточнені бюджетні призначення на І півріччя 2017 року</t>
  </si>
  <si>
    <t>та спеціальному фонду за І півріччя 2017 року</t>
  </si>
  <si>
    <t>Уточнені бюджетні призначення на  2017 рік (станом на 30.06.2017)</t>
  </si>
  <si>
    <t>% виконання до уточнених бюджетних призначень на І півріччя 2017 року</t>
  </si>
  <si>
    <t>за І півріччя 2017 року"</t>
  </si>
  <si>
    <t>більше 200</t>
  </si>
  <si>
    <t xml:space="preserve"> ВИДАТКИ</t>
  </si>
  <si>
    <t>0100</t>
  </si>
  <si>
    <t>Державне управління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</si>
  <si>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</si>
  <si>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</si>
  <si>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</si>
  <si>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</si>
  <si>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</si>
  <si>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</si>
  <si>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</si>
  <si>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</si>
  <si>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1090</t>
  </si>
  <si>
    <t>Надання позашкільної освіти позашкільними закладами освіти, заходи із позашкільної роботи з дітьми</t>
  </si>
  <si>
    <t>1160</t>
  </si>
  <si>
    <t>Придбання, доставка та зберігання підручників і посібників</t>
  </si>
  <si>
    <t>1170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</si>
  <si>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</si>
  <si>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</si>
  <si>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</si>
  <si>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1200</t>
  </si>
  <si>
    <t>Здійснення централізованого господарського обслуговування</t>
  </si>
  <si>
    <t>1210</t>
  </si>
  <si>
    <t>Утримання інших закладів освіти</t>
  </si>
  <si>
    <t>1230</t>
  </si>
  <si>
    <t>Надання допомоги дітям-сиротам і дітям, позбавленим батьківського піклування, яким виповнюється 18 років</t>
  </si>
  <si>
    <t>2000</t>
  </si>
  <si>
    <t>Охорона здоров`я</t>
  </si>
  <si>
    <t>2010</t>
  </si>
  <si>
    <t>Багатопрофільна стаціонарна медична допомога населенню</t>
  </si>
  <si>
    <t>2180</t>
  </si>
  <si>
    <t>Первинна медична допомога населенню</t>
  </si>
  <si>
    <t>2214</t>
  </si>
  <si>
    <t>Забезпечення централізованих заходів з лікування хворих на цукровий та нецукровий діабет</t>
  </si>
  <si>
    <t>2220</t>
  </si>
  <si>
    <t>Інші заходи в галузі охорони здоров`я</t>
  </si>
  <si>
    <t>3000</t>
  </si>
  <si>
    <t>Соціальний захист та соціальне забезпечення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</si>
  <si>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</si>
  <si>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</t>
  </si>
  <si>
    <t>3012</t>
  </si>
  <si>
    <t>Наданн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</si>
  <si>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</si>
  <si>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</si>
  <si>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</si>
  <si>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частино</t>
  </si>
  <si>
    <t>3015</t>
  </si>
  <si>
    <t>Надання пільг багатодітним сім`ям на житлово-комунальні послуги</t>
  </si>
  <si>
    <t>3016</t>
  </si>
  <si>
    <t>Надання субсидій населенню для відшкодування витрат на оплату житлово-комунальних послуг</t>
  </si>
  <si>
    <t>3021</t>
  </si>
  <si>
    <t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</t>
  </si>
  <si>
    <t>3022</t>
  </si>
  <si>
    <t xml:space="preserve"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</si>
  <si>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</si>
  <si>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</si>
  <si>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3024</t>
  </si>
  <si>
    <t>3025</t>
  </si>
  <si>
    <t>Надання пільг багатодітним сім`ям на придбання твердого палива та скрапленого газу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</si>
  <si>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</si>
  <si>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</si>
  <si>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</si>
  <si>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Надання допомоги у зв`язку з вагітністю і пологами</t>
  </si>
  <si>
    <t>3042</t>
  </si>
  <si>
    <t>Надання допомоги до досягнення дитиною трирічного віку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</si>
  <si>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</si>
  <si>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</si>
  <si>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</si>
  <si>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</si>
  <si>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</si>
  <si>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</si>
  <si>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</si>
  <si>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</si>
  <si>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</si>
  <si>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</si>
  <si>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3048</t>
  </si>
  <si>
    <t>Надання державної соціальної допомоги малозабезпеченим сім`ям</t>
  </si>
  <si>
    <t>3049</t>
  </si>
  <si>
    <t>Надання державної соціальної допомоги інвалідам з дитинства та дітям-інвалідам</t>
  </si>
  <si>
    <t>3050</t>
  </si>
  <si>
    <t>Пільгове медичне обслуговування осіб, які постраждали внаслідок Чорнобильської катастрофи</t>
  </si>
  <si>
    <t>3080</t>
  </si>
  <si>
    <t>Надання допомоги по догляду за інвалідами I чи II групи внаслідок психічного розладу</t>
  </si>
  <si>
    <t>3090</t>
  </si>
  <si>
    <t>Видатки на поховання учасників бойових дій та інвалідів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</si>
  <si>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</si>
  <si>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</si>
  <si>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</si>
  <si>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</si>
  <si>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3131</t>
  </si>
  <si>
    <t>Центри соціальних служб для сім`ї, дітей та молоді</t>
  </si>
  <si>
    <t>3132</t>
  </si>
  <si>
    <t>Програми і заходи центрів соціальних служб для сім`ї, дітей та молоді</t>
  </si>
  <si>
    <t>3133</t>
  </si>
  <si>
    <t>Заходи державної політики із забезпечення рівних прав та можливостей жінок та чоловіків</t>
  </si>
  <si>
    <t>3134</t>
  </si>
  <si>
    <t>Заходи державної політики з питань сім`ї</t>
  </si>
  <si>
    <t>3141</t>
  </si>
  <si>
    <t>Здійснення заходів та реалізація проектів на виконання Державної цільової соціальної програми `Молодь України`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</si>
  <si>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</si>
  <si>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</si>
  <si>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</si>
  <si>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</si>
  <si>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3400</t>
  </si>
  <si>
    <t>Інші видатки на соціальний захист населення</t>
  </si>
  <si>
    <t>4000</t>
  </si>
  <si>
    <t>Культура і мистецтво</t>
  </si>
  <si>
    <t>4030</t>
  </si>
  <si>
    <t>Філармонії, музичні колективи і ансамблі та інші мистецькі заклади та заходи</t>
  </si>
  <si>
    <t>4060</t>
  </si>
  <si>
    <t>Бібліотеки</t>
  </si>
  <si>
    <t>4070</t>
  </si>
  <si>
    <t>Музеї і виставки</t>
  </si>
  <si>
    <t>4090</t>
  </si>
  <si>
    <t>Палаци і будинки культури, клуби та інші заклади клубного типу</t>
  </si>
  <si>
    <t>4100</t>
  </si>
  <si>
    <t>Школи естетичного виховання дітей</t>
  </si>
  <si>
    <t>4200</t>
  </si>
  <si>
    <t>Інші культурно-освітні заклади та заходи</t>
  </si>
  <si>
    <t>5000</t>
  </si>
  <si>
    <t>Фізична культура і спорт</t>
  </si>
  <si>
    <t>5011</t>
  </si>
  <si>
    <t>Проведення навчально-тренувальних зборів і змагань з олімпійських видів спорту</t>
  </si>
  <si>
    <t>5032</t>
  </si>
  <si>
    <t>Фінансова підтримка дитячо-юнацьких спортивних шкіл фізкультурно-спортивних товариств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</si>
  <si>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</si>
  <si>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</si>
  <si>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6000</t>
  </si>
  <si>
    <t>Житлово-комунальне господарство</t>
  </si>
  <si>
    <t>6060</t>
  </si>
  <si>
    <t>Благоустрій міст, сіл, селищ</t>
  </si>
  <si>
    <t>7200</t>
  </si>
  <si>
    <t>Засоби масової інформації</t>
  </si>
  <si>
    <t>7213</t>
  </si>
  <si>
    <t>Підтримка книговидання</t>
  </si>
  <si>
    <t>7400</t>
  </si>
  <si>
    <t>Інші послуги, пов`язані з економічною діяльністю</t>
  </si>
  <si>
    <t>7450</t>
  </si>
  <si>
    <t>Сприяння розвитку малого та середнього підприємництва</t>
  </si>
  <si>
    <t>7800</t>
  </si>
  <si>
    <t>Запобігання та ліквідація надзвичайних ситуацій та наслідків стихійного лиха</t>
  </si>
  <si>
    <t>7810</t>
  </si>
  <si>
    <t>Видатки на запобігання та ліквідацію надзвичайних ситуацій та наслідків стихійного лиха</t>
  </si>
  <si>
    <t>8000</t>
  </si>
  <si>
    <t>Видатки, не віднесені до основних груп</t>
  </si>
  <si>
    <t>8010</t>
  </si>
  <si>
    <t>Резервний фонд</t>
  </si>
  <si>
    <t>8021</t>
  </si>
  <si>
    <t>Проведення місцевих виборів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</si>
  <si>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</si>
  <si>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</si>
  <si>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8510</t>
  </si>
  <si>
    <t>8600</t>
  </si>
  <si>
    <t>Інші видатки</t>
  </si>
  <si>
    <t>8700</t>
  </si>
  <si>
    <t>Інші додаткові дотації</t>
  </si>
  <si>
    <t>8800</t>
  </si>
  <si>
    <t xml:space="preserve"> </t>
  </si>
  <si>
    <t xml:space="preserve">Усього </t>
  </si>
  <si>
    <t>Кредитування загального фонду</t>
  </si>
  <si>
    <t>8106</t>
  </si>
  <si>
    <t>Надання державного пільгового кредиту індивідуальним сільським забудовникам</t>
  </si>
  <si>
    <t>6300</t>
  </si>
  <si>
    <t>Будівництво</t>
  </si>
  <si>
    <t>6310</t>
  </si>
  <si>
    <t>Реалізація заходів щодо інвестиційного розвитку території</t>
  </si>
  <si>
    <t>7300</t>
  </si>
  <si>
    <t>Сільське і лісове господарство, рибне господарство та мисливство</t>
  </si>
  <si>
    <t>7330</t>
  </si>
  <si>
    <t>Програми в галузі сільського господарства, лісового господарства, рибальства та мисливства</t>
  </si>
  <si>
    <t>Всього видатків по спеціальному фонду</t>
  </si>
  <si>
    <t>Кредитування спеціального фонду:</t>
  </si>
  <si>
    <t>8107</t>
  </si>
  <si>
    <t>Повернення коштів, наданих для кредитування індивідуальних сільських забудовників</t>
  </si>
  <si>
    <t>Всього видатків:</t>
  </si>
  <si>
    <t xml:space="preserve">райдержадміністрації                                                      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</si>
  <si>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</si>
  <si>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Заходи та роботи з мобілізаційної підготовки місцевого значення</t>
  </si>
  <si>
    <t>Реалізація інвестиційних проектів</t>
  </si>
  <si>
    <t>В.о.начальника фінансового управління</t>
  </si>
  <si>
    <t>Н.О. Лещенко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</si>
</sst>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000"/>
    <numFmt numFmtId="186" formatCode="0.00000"/>
    <numFmt numFmtId="187" formatCode="#0.00"/>
    <numFmt numFmtId="188" formatCode="#,##0.0"/>
    <numFmt numFmtId="189" formatCode="#0"/>
    <numFmt numFmtId="190" formatCode="#0.0"/>
    <numFmt numFmtId="191" formatCode="#0.000"/>
    <numFmt numFmtId="192" formatCode="#0.0000"/>
  </numFmts>
  <fonts count="54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4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2" borderId="2" applyNumberFormat="0" applyAlignment="0" applyProtection="0"/>
    <xf numFmtId="0" fontId="44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0" borderId="7" applyNumberFormat="0" applyAlignment="0" applyProtection="0"/>
    <xf numFmtId="0" fontId="33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5" fillId="2" borderId="0" xfId="0" applyFont="1" applyFill="1" applyBorder="1" applyAlignment="1">
      <alignment horizontal="left" vertical="top"/>
    </xf>
    <xf numFmtId="0" fontId="7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/>
    </xf>
    <xf numFmtId="0" fontId="5" fillId="2" borderId="13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vertical="top"/>
    </xf>
    <xf numFmtId="0" fontId="10" fillId="2" borderId="0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6" fillId="2" borderId="10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14" xfId="0" applyFont="1" applyFill="1" applyBorder="1" applyAlignment="1">
      <alignment vertical="top"/>
    </xf>
    <xf numFmtId="0" fontId="1" fillId="2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vertical="top" wrapText="1"/>
    </xf>
    <xf numFmtId="0" fontId="15" fillId="2" borderId="10" xfId="0" applyFont="1" applyFill="1" applyBorder="1" applyAlignment="1">
      <alignment vertical="top"/>
    </xf>
    <xf numFmtId="0" fontId="15" fillId="2" borderId="10" xfId="0" applyFont="1" applyFill="1" applyBorder="1" applyAlignment="1">
      <alignment vertical="top" wrapText="1"/>
    </xf>
    <xf numFmtId="0" fontId="16" fillId="2" borderId="10" xfId="0" applyFont="1" applyFill="1" applyBorder="1" applyAlignment="1">
      <alignment vertical="top" wrapText="1"/>
    </xf>
    <xf numFmtId="0" fontId="17" fillId="2" borderId="10" xfId="0" applyFont="1" applyFill="1" applyBorder="1" applyAlignment="1">
      <alignment vertical="top" wrapText="1"/>
    </xf>
    <xf numFmtId="0" fontId="18" fillId="2" borderId="10" xfId="0" applyFont="1" applyFill="1" applyBorder="1" applyAlignment="1">
      <alignment vertical="top" wrapText="1"/>
    </xf>
    <xf numFmtId="0" fontId="15" fillId="2" borderId="10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4" fontId="6" fillId="2" borderId="10" xfId="0" applyNumberFormat="1" applyFont="1" applyFill="1" applyBorder="1" applyAlignment="1">
      <alignment horizontal="right" vertical="top"/>
    </xf>
    <xf numFmtId="4" fontId="5" fillId="9" borderId="10" xfId="0" applyNumberFormat="1" applyFont="1" applyFill="1" applyBorder="1" applyAlignment="1" applyProtection="1">
      <alignment horizontal="right" vertical="top"/>
      <protection/>
    </xf>
    <xf numFmtId="4" fontId="5" fillId="2" borderId="10" xfId="0" applyNumberFormat="1" applyFont="1" applyFill="1" applyBorder="1" applyAlignment="1">
      <alignment horizontal="right" vertical="top"/>
    </xf>
    <xf numFmtId="4" fontId="5" fillId="0" borderId="10" xfId="0" applyNumberFormat="1" applyFont="1" applyFill="1" applyBorder="1" applyAlignment="1">
      <alignment horizontal="right" vertical="top"/>
    </xf>
    <xf numFmtId="4" fontId="9" fillId="2" borderId="10" xfId="0" applyNumberFormat="1" applyFont="1" applyFill="1" applyBorder="1" applyAlignment="1">
      <alignment horizontal="right" vertical="top"/>
    </xf>
    <xf numFmtId="4" fontId="5" fillId="0" borderId="10" xfId="0" applyNumberFormat="1" applyFont="1" applyBorder="1" applyAlignment="1">
      <alignment vertical="top"/>
    </xf>
    <xf numFmtId="0" fontId="14" fillId="2" borderId="0" xfId="0" applyFont="1" applyFill="1" applyBorder="1" applyAlignment="1">
      <alignment horizontal="left" vertical="top"/>
    </xf>
    <xf numFmtId="0" fontId="19" fillId="2" borderId="0" xfId="0" applyFont="1" applyFill="1" applyAlignment="1">
      <alignment vertical="top" wrapText="1"/>
    </xf>
    <xf numFmtId="4" fontId="19" fillId="2" borderId="0" xfId="0" applyNumberFormat="1" applyFont="1" applyFill="1" applyAlignment="1">
      <alignment horizontal="center" vertical="top"/>
    </xf>
    <xf numFmtId="0" fontId="19" fillId="2" borderId="0" xfId="0" applyFont="1" applyFill="1" applyAlignment="1">
      <alignment horizontal="center" vertical="top"/>
    </xf>
    <xf numFmtId="0" fontId="19" fillId="2" borderId="0" xfId="0" applyFont="1" applyFill="1" applyAlignment="1">
      <alignment vertical="top"/>
    </xf>
    <xf numFmtId="4" fontId="5" fillId="0" borderId="10" xfId="0" applyNumberFormat="1" applyFont="1" applyBorder="1" applyAlignment="1">
      <alignment horizontal="right" vertical="top"/>
    </xf>
    <xf numFmtId="4" fontId="17" fillId="9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13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0" fontId="12" fillId="0" borderId="10" xfId="53" applyFont="1" applyFill="1" applyBorder="1" applyAlignment="1" quotePrefix="1">
      <alignment vertical="center" wrapText="1"/>
      <protection/>
    </xf>
    <xf numFmtId="0" fontId="12" fillId="0" borderId="10" xfId="53" applyFont="1" applyFill="1" applyBorder="1" applyAlignment="1">
      <alignment vertical="center" wrapText="1"/>
      <protection/>
    </xf>
    <xf numFmtId="189" fontId="12" fillId="0" borderId="10" xfId="5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13" fillId="0" borderId="10" xfId="53" applyFont="1" applyFill="1" applyBorder="1" applyAlignment="1" quotePrefix="1">
      <alignment vertical="center" wrapText="1"/>
      <protection/>
    </xf>
    <xf numFmtId="0" fontId="13" fillId="0" borderId="10" xfId="53" applyFont="1" applyFill="1" applyBorder="1" applyAlignment="1">
      <alignment vertical="center" wrapText="1"/>
      <protection/>
    </xf>
    <xf numFmtId="189" fontId="13" fillId="0" borderId="10" xfId="53" applyNumberFormat="1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right" vertical="top"/>
    </xf>
    <xf numFmtId="2" fontId="5" fillId="0" borderId="0" xfId="0" applyNumberFormat="1" applyFont="1" applyFill="1" applyBorder="1" applyAlignment="1">
      <alignment vertical="top"/>
    </xf>
    <xf numFmtId="1" fontId="6" fillId="0" borderId="0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1" fontId="8" fillId="0" borderId="10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187" fontId="12" fillId="0" borderId="10" xfId="53" applyNumberFormat="1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top"/>
    </xf>
    <xf numFmtId="0" fontId="13" fillId="0" borderId="10" xfId="53" applyFont="1" applyBorder="1" applyAlignment="1" quotePrefix="1">
      <alignment vertical="center" wrapText="1"/>
      <protection/>
    </xf>
    <xf numFmtId="0" fontId="13" fillId="0" borderId="10" xfId="53" applyFont="1" applyBorder="1" applyAlignment="1">
      <alignment vertical="center" wrapText="1"/>
      <protection/>
    </xf>
    <xf numFmtId="1" fontId="7" fillId="0" borderId="10" xfId="0" applyNumberFormat="1" applyFont="1" applyFill="1" applyBorder="1" applyAlignment="1">
      <alignment horizontal="center" vertical="top"/>
    </xf>
    <xf numFmtId="0" fontId="5" fillId="25" borderId="0" xfId="0" applyFont="1" applyFill="1" applyBorder="1" applyAlignment="1">
      <alignment vertical="top"/>
    </xf>
    <xf numFmtId="0" fontId="5" fillId="25" borderId="0" xfId="0" applyFont="1" applyFill="1" applyAlignment="1">
      <alignment vertical="top"/>
    </xf>
    <xf numFmtId="0" fontId="12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top"/>
    </xf>
    <xf numFmtId="180" fontId="8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13" fillId="0" borderId="10" xfId="53" applyFont="1" applyFill="1" applyBorder="1" applyAlignment="1" quotePrefix="1">
      <alignment horizontal="left" vertical="center" wrapText="1"/>
      <protection/>
    </xf>
    <xf numFmtId="0" fontId="12" fillId="0" borderId="10" xfId="53" applyFont="1" applyFill="1" applyBorder="1" applyAlignment="1" quotePrefix="1">
      <alignment horizontal="left" vertical="center" wrapText="1"/>
      <protection/>
    </xf>
    <xf numFmtId="189" fontId="8" fillId="0" borderId="10" xfId="53" applyNumberFormat="1" applyFont="1" applyFill="1" applyBorder="1" applyAlignment="1">
      <alignment horizontal="center" vertical="center" wrapText="1"/>
      <protection/>
    </xf>
    <xf numFmtId="189" fontId="7" fillId="0" borderId="10" xfId="53" applyNumberFormat="1" applyFont="1" applyFill="1" applyBorder="1" applyAlignment="1">
      <alignment horizontal="center" vertical="center" wrapText="1"/>
      <protection/>
    </xf>
    <xf numFmtId="187" fontId="7" fillId="0" borderId="10" xfId="53" applyNumberFormat="1" applyFont="1" applyFill="1" applyBorder="1" applyAlignment="1">
      <alignment horizontal="center" vertical="center" wrapText="1"/>
      <protection/>
    </xf>
    <xf numFmtId="187" fontId="8" fillId="0" borderId="10" xfId="53" applyNumberFormat="1" applyFont="1" applyFill="1" applyBorder="1" applyAlignment="1">
      <alignment horizontal="center" vertical="center" wrapText="1"/>
      <protection/>
    </xf>
    <xf numFmtId="187" fontId="7" fillId="0" borderId="10" xfId="53" applyNumberFormat="1" applyFont="1" applyBorder="1" applyAlignment="1">
      <alignment vertical="center" wrapText="1"/>
      <protection/>
    </xf>
    <xf numFmtId="180" fontId="8" fillId="0" borderId="10" xfId="0" applyNumberFormat="1" applyFont="1" applyFill="1" applyBorder="1" applyAlignment="1">
      <alignment horizontal="center" vertical="top"/>
    </xf>
    <xf numFmtId="180" fontId="7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/>
    </xf>
    <xf numFmtId="0" fontId="8" fillId="2" borderId="0" xfId="0" applyFont="1" applyFill="1" applyAlignment="1">
      <alignment horizontal="center" vertical="top" wrapText="1"/>
    </xf>
    <xf numFmtId="0" fontId="10" fillId="2" borderId="16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2" fillId="2" borderId="16" xfId="0" applyFont="1" applyFill="1" applyBorder="1" applyAlignment="1">
      <alignment horizontal="center" vertical="top" wrapText="1"/>
    </xf>
    <xf numFmtId="0" fontId="12" fillId="2" borderId="15" xfId="0" applyFont="1" applyFill="1" applyBorder="1" applyAlignment="1">
      <alignment horizontal="center" vertical="top" wrapText="1"/>
    </xf>
    <xf numFmtId="0" fontId="12" fillId="2" borderId="11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/>
    </xf>
    <xf numFmtId="0" fontId="12" fillId="0" borderId="15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 Видат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133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12.875" style="19" customWidth="1"/>
    <col min="2" max="2" width="102.75390625" style="7" customWidth="1"/>
    <col min="3" max="3" width="18.875" style="5" customWidth="1"/>
    <col min="4" max="4" width="20.00390625" style="5" customWidth="1"/>
    <col min="5" max="5" width="18.00390625" style="5" customWidth="1"/>
    <col min="6" max="6" width="18.375" style="5" customWidth="1"/>
    <col min="7" max="7" width="20.75390625" style="5" customWidth="1"/>
    <col min="8" max="16384" width="9.125" style="6" customWidth="1"/>
  </cols>
  <sheetData>
    <row r="1" spans="1:4" ht="26.25" customHeight="1">
      <c r="A1" s="1"/>
      <c r="B1" s="2"/>
      <c r="C1" s="3"/>
      <c r="D1" s="4" t="s">
        <v>47</v>
      </c>
    </row>
    <row r="2" spans="1:4" ht="26.25" customHeight="1">
      <c r="A2" s="1"/>
      <c r="B2" s="2"/>
      <c r="C2" s="3"/>
      <c r="D2" s="4" t="s">
        <v>42</v>
      </c>
    </row>
    <row r="3" spans="1:4" ht="26.25" customHeight="1">
      <c r="A3" s="1"/>
      <c r="B3" s="2"/>
      <c r="C3" s="3"/>
      <c r="D3" s="4" t="s">
        <v>55</v>
      </c>
    </row>
    <row r="4" spans="1:4" ht="26.25" customHeight="1">
      <c r="A4" s="1"/>
      <c r="B4" s="2"/>
      <c r="C4" s="3"/>
      <c r="D4" s="4" t="s">
        <v>18</v>
      </c>
    </row>
    <row r="5" spans="1:4" ht="26.25" customHeight="1">
      <c r="A5" s="1"/>
      <c r="B5" s="2"/>
      <c r="C5" s="3"/>
      <c r="D5" s="4" t="s">
        <v>73</v>
      </c>
    </row>
    <row r="6" spans="1:5" ht="1.5" customHeight="1">
      <c r="A6" s="1"/>
      <c r="B6" s="2"/>
      <c r="C6" s="3"/>
      <c r="D6" s="3"/>
      <c r="E6" s="4"/>
    </row>
    <row r="7" spans="1:5" ht="21.75" customHeight="1">
      <c r="A7" s="1"/>
      <c r="B7" s="107" t="s">
        <v>2</v>
      </c>
      <c r="C7" s="107"/>
      <c r="D7" s="107"/>
      <c r="E7" s="3"/>
    </row>
    <row r="8" spans="1:5" ht="22.5" customHeight="1">
      <c r="A8" s="1"/>
      <c r="B8" s="107" t="s">
        <v>3</v>
      </c>
      <c r="C8" s="107"/>
      <c r="D8" s="107"/>
      <c r="E8" s="3"/>
    </row>
    <row r="9" spans="1:5" ht="22.5" customHeight="1">
      <c r="A9" s="1"/>
      <c r="B9" s="107" t="s">
        <v>70</v>
      </c>
      <c r="C9" s="107"/>
      <c r="D9" s="107"/>
      <c r="E9" s="3"/>
    </row>
    <row r="10" spans="1:7" ht="17.25" customHeight="1">
      <c r="A10" s="1"/>
      <c r="G10" s="5" t="s">
        <v>4</v>
      </c>
    </row>
    <row r="11" spans="1:7" s="10" customFormat="1" ht="81" customHeight="1">
      <c r="A11" s="8" t="s">
        <v>5</v>
      </c>
      <c r="B11" s="9" t="s">
        <v>6</v>
      </c>
      <c r="C11" s="27" t="s">
        <v>71</v>
      </c>
      <c r="D11" s="27" t="s">
        <v>69</v>
      </c>
      <c r="E11" s="8" t="s">
        <v>32</v>
      </c>
      <c r="F11" s="8" t="s">
        <v>57</v>
      </c>
      <c r="G11" s="8" t="s">
        <v>72</v>
      </c>
    </row>
    <row r="12" spans="1:7" s="5" customFormat="1" ht="16.5" customHeight="1">
      <c r="A12" s="11">
        <v>1</v>
      </c>
      <c r="B12" s="12">
        <v>2</v>
      </c>
      <c r="C12" s="11">
        <v>3</v>
      </c>
      <c r="D12" s="13">
        <v>4</v>
      </c>
      <c r="E12" s="11">
        <v>5</v>
      </c>
      <c r="F12" s="11">
        <v>6</v>
      </c>
      <c r="G12" s="11">
        <v>7</v>
      </c>
    </row>
    <row r="13" spans="1:7" s="14" customFormat="1" ht="23.25" customHeight="1">
      <c r="A13" s="111" t="s">
        <v>7</v>
      </c>
      <c r="B13" s="112"/>
      <c r="C13" s="112"/>
      <c r="D13" s="112"/>
      <c r="E13" s="112"/>
      <c r="F13" s="112"/>
      <c r="G13" s="113"/>
    </row>
    <row r="14" spans="1:7" s="15" customFormat="1" ht="23.25" customHeight="1">
      <c r="A14" s="108" t="s">
        <v>0</v>
      </c>
      <c r="B14" s="109"/>
      <c r="C14" s="109"/>
      <c r="D14" s="109"/>
      <c r="E14" s="109"/>
      <c r="F14" s="109"/>
      <c r="G14" s="110"/>
    </row>
    <row r="15" spans="1:7" s="16" customFormat="1" ht="18.75">
      <c r="A15" s="17">
        <v>10000000</v>
      </c>
      <c r="B15" s="29" t="s">
        <v>25</v>
      </c>
      <c r="C15" s="36">
        <f>SUM(C16,)</f>
        <v>33018000</v>
      </c>
      <c r="D15" s="36">
        <f>SUM(D16,)</f>
        <v>15209000</v>
      </c>
      <c r="E15" s="36">
        <f>SUM(E16,)</f>
        <v>20725975.060000002</v>
      </c>
      <c r="F15" s="37">
        <f>IF(C15=0,"",E15/C15*100)</f>
        <v>62.77174589617785</v>
      </c>
      <c r="G15" s="37">
        <f>IF(D15=0,"",E15/D15*100)</f>
        <v>136.27441028338484</v>
      </c>
    </row>
    <row r="16" spans="1:7" s="16" customFormat="1" ht="18.75">
      <c r="A16" s="17">
        <v>11000000</v>
      </c>
      <c r="B16" s="30" t="s">
        <v>26</v>
      </c>
      <c r="C16" s="38">
        <f>SUM(C17,C22)</f>
        <v>33018000</v>
      </c>
      <c r="D16" s="38">
        <f>SUM(D17,D22)</f>
        <v>15209000</v>
      </c>
      <c r="E16" s="38">
        <f>SUM(E17,E22)</f>
        <v>20725975.060000002</v>
      </c>
      <c r="F16" s="37">
        <f aca="true" t="shared" si="0" ref="F16:F60">IF(C16=0,"",E16/C16*100)</f>
        <v>62.77174589617785</v>
      </c>
      <c r="G16" s="37">
        <f aca="true" t="shared" si="1" ref="G16:G60">IF(D16=0,"",E16/D16*100)</f>
        <v>136.27441028338484</v>
      </c>
    </row>
    <row r="17" spans="1:7" s="16" customFormat="1" ht="18.75">
      <c r="A17" s="19">
        <v>11010000</v>
      </c>
      <c r="B17" s="31" t="s">
        <v>45</v>
      </c>
      <c r="C17" s="38">
        <f>SUM(C18:C21)</f>
        <v>33013500</v>
      </c>
      <c r="D17" s="38">
        <f>SUM(D18:D21)</f>
        <v>15209000</v>
      </c>
      <c r="E17" s="38">
        <f>SUM(E18:E21)</f>
        <v>20691519.200000003</v>
      </c>
      <c r="F17" s="37">
        <f t="shared" si="0"/>
        <v>62.67593317885108</v>
      </c>
      <c r="G17" s="37">
        <f t="shared" si="1"/>
        <v>136.04786113485437</v>
      </c>
    </row>
    <row r="18" spans="1:7" s="16" customFormat="1" ht="25.5">
      <c r="A18" s="19">
        <v>11010100</v>
      </c>
      <c r="B18" s="32" t="s">
        <v>27</v>
      </c>
      <c r="C18" s="41">
        <v>29702500</v>
      </c>
      <c r="D18" s="41">
        <v>14364000</v>
      </c>
      <c r="E18" s="41">
        <v>18780319.64</v>
      </c>
      <c r="F18" s="37">
        <f t="shared" si="0"/>
        <v>63.22807723255618</v>
      </c>
      <c r="G18" s="37">
        <f t="shared" si="1"/>
        <v>130.7457507658034</v>
      </c>
    </row>
    <row r="19" spans="1:7" ht="25.5">
      <c r="A19" s="19">
        <v>11010200</v>
      </c>
      <c r="B19" s="32" t="s">
        <v>28</v>
      </c>
      <c r="C19" s="41">
        <v>610000</v>
      </c>
      <c r="D19" s="41">
        <v>240000</v>
      </c>
      <c r="E19" s="41">
        <v>343895.85</v>
      </c>
      <c r="F19" s="37">
        <f t="shared" si="0"/>
        <v>56.37636885245902</v>
      </c>
      <c r="G19" s="37">
        <f t="shared" si="1"/>
        <v>143.28993749999998</v>
      </c>
    </row>
    <row r="20" spans="1:7" ht="25.5">
      <c r="A20" s="19">
        <v>11010400</v>
      </c>
      <c r="B20" s="32" t="s">
        <v>29</v>
      </c>
      <c r="C20" s="41">
        <v>2206000</v>
      </c>
      <c r="D20" s="41">
        <v>442000</v>
      </c>
      <c r="E20" s="41">
        <v>1367569.03</v>
      </c>
      <c r="F20" s="37">
        <f t="shared" si="0"/>
        <v>61.99315639165911</v>
      </c>
      <c r="G20" s="48" t="s">
        <v>74</v>
      </c>
    </row>
    <row r="21" spans="1:7" ht="18.75">
      <c r="A21" s="19">
        <v>11010500</v>
      </c>
      <c r="B21" s="32" t="s">
        <v>30</v>
      </c>
      <c r="C21" s="41">
        <v>495000</v>
      </c>
      <c r="D21" s="41">
        <v>163000</v>
      </c>
      <c r="E21" s="41">
        <v>199734.68</v>
      </c>
      <c r="F21" s="37">
        <f t="shared" si="0"/>
        <v>40.350440404040405</v>
      </c>
      <c r="G21" s="37">
        <f t="shared" si="1"/>
        <v>122.5366134969325</v>
      </c>
    </row>
    <row r="22" spans="1:7" ht="18.75">
      <c r="A22" s="19">
        <v>11020000</v>
      </c>
      <c r="B22" s="33" t="s">
        <v>61</v>
      </c>
      <c r="C22" s="38">
        <f>SUM(C23)</f>
        <v>4500</v>
      </c>
      <c r="D22" s="38">
        <f>SUM(D23)</f>
        <v>0</v>
      </c>
      <c r="E22" s="38">
        <f>SUM(E23)</f>
        <v>34455.86</v>
      </c>
      <c r="F22" s="48" t="s">
        <v>74</v>
      </c>
      <c r="G22" s="37">
        <f t="shared" si="1"/>
      </c>
    </row>
    <row r="23" spans="1:7" ht="18.75">
      <c r="A23" s="19">
        <v>11020200</v>
      </c>
      <c r="B23" s="32" t="s">
        <v>19</v>
      </c>
      <c r="C23" s="41">
        <v>4500</v>
      </c>
      <c r="D23" s="41">
        <v>0</v>
      </c>
      <c r="E23" s="41">
        <v>34455.86</v>
      </c>
      <c r="F23" s="48" t="s">
        <v>74</v>
      </c>
      <c r="G23" s="37">
        <f t="shared" si="1"/>
      </c>
    </row>
    <row r="24" spans="1:7" s="16" customFormat="1" ht="18.75">
      <c r="A24" s="17">
        <v>20000000</v>
      </c>
      <c r="B24" s="34" t="s">
        <v>8</v>
      </c>
      <c r="C24" s="36">
        <f>SUM(C25,C34,C32,C28)</f>
        <v>505400</v>
      </c>
      <c r="D24" s="36">
        <f>SUM(D25,D34,D32,D28)</f>
        <v>141000</v>
      </c>
      <c r="E24" s="36">
        <f>SUM(E25,E34,E32,E28)</f>
        <v>494572.75</v>
      </c>
      <c r="F24" s="37">
        <f t="shared" si="0"/>
        <v>97.85768698060942</v>
      </c>
      <c r="G24" s="48" t="s">
        <v>74</v>
      </c>
    </row>
    <row r="25" spans="1:7" ht="18.75">
      <c r="A25" s="17">
        <v>21000000</v>
      </c>
      <c r="B25" s="30" t="s">
        <v>62</v>
      </c>
      <c r="C25" s="38">
        <f>SUM(C26,)</f>
        <v>5400</v>
      </c>
      <c r="D25" s="38">
        <f>SUM(D26,)</f>
        <v>0</v>
      </c>
      <c r="E25" s="38">
        <f>SUM(E26,)</f>
        <v>26589.6</v>
      </c>
      <c r="F25" s="48" t="s">
        <v>74</v>
      </c>
      <c r="G25" s="37">
        <f t="shared" si="1"/>
      </c>
    </row>
    <row r="26" spans="1:7" ht="25.5">
      <c r="A26" s="19">
        <v>21010000</v>
      </c>
      <c r="B26" s="32" t="s">
        <v>20</v>
      </c>
      <c r="C26" s="38">
        <f>SUM(C27)</f>
        <v>5400</v>
      </c>
      <c r="D26" s="38">
        <f>SUM(D27)</f>
        <v>0</v>
      </c>
      <c r="E26" s="38">
        <f>SUM(E27)</f>
        <v>26589.6</v>
      </c>
      <c r="F26" s="48" t="s">
        <v>74</v>
      </c>
      <c r="G26" s="37">
        <f t="shared" si="1"/>
      </c>
    </row>
    <row r="27" spans="1:7" ht="18.75">
      <c r="A27" s="19">
        <v>21010300</v>
      </c>
      <c r="B27" s="32" t="s">
        <v>21</v>
      </c>
      <c r="C27" s="41">
        <v>5400</v>
      </c>
      <c r="D27" s="41">
        <v>0</v>
      </c>
      <c r="E27" s="41">
        <v>26589.6</v>
      </c>
      <c r="F27" s="48" t="s">
        <v>74</v>
      </c>
      <c r="G27" s="37">
        <f t="shared" si="1"/>
      </c>
    </row>
    <row r="28" spans="1:7" s="16" customFormat="1" ht="15.75" customHeight="1">
      <c r="A28" s="17">
        <v>22010000</v>
      </c>
      <c r="B28" s="30" t="s">
        <v>48</v>
      </c>
      <c r="C28" s="36">
        <f>SUM(C29:C31)</f>
        <v>300000</v>
      </c>
      <c r="D28" s="36">
        <f>SUM(D29:D31)</f>
        <v>141000</v>
      </c>
      <c r="E28" s="36">
        <f>SUM(E29:E31)</f>
        <v>206622</v>
      </c>
      <c r="F28" s="37">
        <f t="shared" si="0"/>
        <v>68.874</v>
      </c>
      <c r="G28" s="37">
        <f t="shared" si="1"/>
        <v>146.54042553191488</v>
      </c>
    </row>
    <row r="29" spans="1:7" ht="25.5">
      <c r="A29" s="19">
        <v>22010300</v>
      </c>
      <c r="B29" s="32" t="s">
        <v>49</v>
      </c>
      <c r="C29" s="41">
        <v>30000</v>
      </c>
      <c r="D29" s="41">
        <v>15000</v>
      </c>
      <c r="E29" s="41">
        <v>55420</v>
      </c>
      <c r="F29" s="37">
        <f t="shared" si="0"/>
        <v>184.73333333333332</v>
      </c>
      <c r="G29" s="48" t="s">
        <v>74</v>
      </c>
    </row>
    <row r="30" spans="1:7" ht="15.75" customHeight="1">
      <c r="A30" s="19">
        <v>22012600</v>
      </c>
      <c r="B30" s="32" t="s">
        <v>50</v>
      </c>
      <c r="C30" s="41">
        <v>250000</v>
      </c>
      <c r="D30" s="41">
        <v>120000</v>
      </c>
      <c r="E30" s="41">
        <v>151167</v>
      </c>
      <c r="F30" s="37">
        <f t="shared" si="0"/>
        <v>60.4668</v>
      </c>
      <c r="G30" s="37">
        <f t="shared" si="1"/>
        <v>125.9725</v>
      </c>
    </row>
    <row r="31" spans="1:7" ht="38.25">
      <c r="A31" s="19">
        <v>22012900</v>
      </c>
      <c r="B31" s="32" t="s">
        <v>51</v>
      </c>
      <c r="C31" s="41">
        <v>20000</v>
      </c>
      <c r="D31" s="41">
        <v>6000</v>
      </c>
      <c r="E31" s="41">
        <v>35</v>
      </c>
      <c r="F31" s="37">
        <f t="shared" si="0"/>
        <v>0.17500000000000002</v>
      </c>
      <c r="G31" s="37">
        <f t="shared" si="1"/>
        <v>0.5833333333333334</v>
      </c>
    </row>
    <row r="32" spans="1:7" ht="38.25" customHeight="1">
      <c r="A32" s="19">
        <v>22130000</v>
      </c>
      <c r="B32" s="32" t="s">
        <v>38</v>
      </c>
      <c r="C32" s="38"/>
      <c r="D32" s="38"/>
      <c r="E32" s="38">
        <v>10805.37</v>
      </c>
      <c r="F32" s="37">
        <f t="shared" si="0"/>
      </c>
      <c r="G32" s="37">
        <f t="shared" si="1"/>
      </c>
    </row>
    <row r="33" spans="1:7" s="16" customFormat="1" ht="21" customHeight="1">
      <c r="A33" s="17">
        <v>24000000</v>
      </c>
      <c r="B33" s="30" t="s">
        <v>31</v>
      </c>
      <c r="C33" s="36">
        <f>SUM(C34)</f>
        <v>200000</v>
      </c>
      <c r="D33" s="36">
        <f>SUM(D34)</f>
        <v>0</v>
      </c>
      <c r="E33" s="36">
        <f>SUM(E34)</f>
        <v>250555.78</v>
      </c>
      <c r="F33" s="37">
        <f t="shared" si="0"/>
        <v>125.27789</v>
      </c>
      <c r="G33" s="37">
        <f t="shared" si="1"/>
      </c>
    </row>
    <row r="34" spans="1:7" s="16" customFormat="1" ht="18.75">
      <c r="A34" s="17">
        <v>24060000</v>
      </c>
      <c r="B34" s="34" t="s">
        <v>36</v>
      </c>
      <c r="C34" s="36">
        <f>SUM(C35:C36)</f>
        <v>200000</v>
      </c>
      <c r="D34" s="36">
        <f>SUM(D35:D36)</f>
        <v>0</v>
      </c>
      <c r="E34" s="36">
        <f>SUM(E35:E36)</f>
        <v>250555.78</v>
      </c>
      <c r="F34" s="37">
        <f t="shared" si="0"/>
        <v>125.27789</v>
      </c>
      <c r="G34" s="37">
        <f t="shared" si="1"/>
      </c>
    </row>
    <row r="35" spans="1:7" ht="18.75">
      <c r="A35" s="19">
        <v>24060300</v>
      </c>
      <c r="B35" s="35" t="s">
        <v>9</v>
      </c>
      <c r="C35" s="41">
        <v>200000</v>
      </c>
      <c r="D35" s="41">
        <v>0</v>
      </c>
      <c r="E35" s="41">
        <f>250374.67+181.11</f>
        <v>250555.78</v>
      </c>
      <c r="F35" s="37">
        <f t="shared" si="0"/>
        <v>125.27789</v>
      </c>
      <c r="G35" s="37">
        <f t="shared" si="1"/>
      </c>
    </row>
    <row r="36" spans="1:7" ht="18.75" hidden="1">
      <c r="A36" s="19">
        <v>24060600</v>
      </c>
      <c r="B36" s="35" t="s">
        <v>46</v>
      </c>
      <c r="C36" s="38"/>
      <c r="D36" s="38"/>
      <c r="E36" s="38"/>
      <c r="F36" s="37">
        <f t="shared" si="0"/>
      </c>
      <c r="G36" s="37">
        <f t="shared" si="1"/>
      </c>
    </row>
    <row r="37" spans="1:7" s="16" customFormat="1" ht="18.75">
      <c r="A37" s="17">
        <v>30000000</v>
      </c>
      <c r="B37" s="34" t="s">
        <v>10</v>
      </c>
      <c r="C37" s="36">
        <f>SUM(C38)</f>
        <v>0</v>
      </c>
      <c r="D37" s="36">
        <f aca="true" t="shared" si="2" ref="D37:E39">SUM(D38)</f>
        <v>0</v>
      </c>
      <c r="E37" s="36">
        <f t="shared" si="2"/>
        <v>208.81</v>
      </c>
      <c r="F37" s="37">
        <f t="shared" si="0"/>
      </c>
      <c r="G37" s="37">
        <f t="shared" si="1"/>
      </c>
    </row>
    <row r="38" spans="1:7" ht="18.75">
      <c r="A38" s="17">
        <v>31000000</v>
      </c>
      <c r="B38" s="30" t="s">
        <v>63</v>
      </c>
      <c r="C38" s="38">
        <f>SUM(C39)</f>
        <v>0</v>
      </c>
      <c r="D38" s="38">
        <f t="shared" si="2"/>
        <v>0</v>
      </c>
      <c r="E38" s="38">
        <f t="shared" si="2"/>
        <v>208.81</v>
      </c>
      <c r="F38" s="37">
        <f t="shared" si="0"/>
      </c>
      <c r="G38" s="37">
        <f t="shared" si="1"/>
      </c>
    </row>
    <row r="39" spans="1:7" ht="40.5">
      <c r="A39" s="19">
        <v>31010000</v>
      </c>
      <c r="B39" s="33" t="s">
        <v>22</v>
      </c>
      <c r="C39" s="38">
        <f>SUM(C40)</f>
        <v>0</v>
      </c>
      <c r="D39" s="38">
        <f>D40</f>
        <v>0</v>
      </c>
      <c r="E39" s="38">
        <f t="shared" si="2"/>
        <v>208.81</v>
      </c>
      <c r="F39" s="37">
        <f t="shared" si="0"/>
      </c>
      <c r="G39" s="37">
        <f t="shared" si="1"/>
      </c>
    </row>
    <row r="40" spans="1:7" ht="33.75" customHeight="1">
      <c r="A40" s="19">
        <v>31010200</v>
      </c>
      <c r="B40" s="32" t="s">
        <v>23</v>
      </c>
      <c r="C40" s="38"/>
      <c r="D40" s="38"/>
      <c r="E40" s="38">
        <v>208.81</v>
      </c>
      <c r="F40" s="37">
        <f t="shared" si="0"/>
      </c>
      <c r="G40" s="37">
        <f t="shared" si="1"/>
      </c>
    </row>
    <row r="41" spans="1:7" s="16" customFormat="1" ht="18.75">
      <c r="A41" s="22"/>
      <c r="B41" s="34" t="s">
        <v>11</v>
      </c>
      <c r="C41" s="36">
        <f>C37+C24+C15</f>
        <v>33523400</v>
      </c>
      <c r="D41" s="36">
        <f>D37+D24+D15</f>
        <v>15350000</v>
      </c>
      <c r="E41" s="36">
        <f>E37+E24+E15</f>
        <v>21220756.62</v>
      </c>
      <c r="F41" s="37">
        <f t="shared" si="0"/>
        <v>63.30132570085374</v>
      </c>
      <c r="G41" s="37">
        <f t="shared" si="1"/>
        <v>138.24597146579805</v>
      </c>
    </row>
    <row r="42" spans="1:7" s="16" customFormat="1" ht="18.75">
      <c r="A42" s="17">
        <v>40000000</v>
      </c>
      <c r="B42" s="34" t="s">
        <v>12</v>
      </c>
      <c r="C42" s="36">
        <f>SUM(C43)</f>
        <v>325642415.45</v>
      </c>
      <c r="D42" s="36">
        <f>SUM(D43)</f>
        <v>204880419.45</v>
      </c>
      <c r="E42" s="36">
        <f>SUM(E43)</f>
        <v>202249407</v>
      </c>
      <c r="F42" s="37">
        <f t="shared" si="0"/>
        <v>62.10782054313005</v>
      </c>
      <c r="G42" s="37">
        <f t="shared" si="1"/>
        <v>98.71583021107487</v>
      </c>
    </row>
    <row r="43" spans="1:7" ht="18.75">
      <c r="A43" s="17">
        <v>41000000</v>
      </c>
      <c r="B43" s="30" t="s">
        <v>64</v>
      </c>
      <c r="C43" s="38">
        <f>SUM(C44,C48)</f>
        <v>325642415.45</v>
      </c>
      <c r="D43" s="38">
        <f>SUM(D44,D48)</f>
        <v>204880419.45</v>
      </c>
      <c r="E43" s="38">
        <f>SUM(E44,E48)</f>
        <v>202249407</v>
      </c>
      <c r="F43" s="37">
        <f t="shared" si="0"/>
        <v>62.10782054313005</v>
      </c>
      <c r="G43" s="37">
        <f t="shared" si="1"/>
        <v>98.71583021107487</v>
      </c>
    </row>
    <row r="44" spans="1:7" s="16" customFormat="1" ht="18.75">
      <c r="A44" s="19">
        <v>41020000</v>
      </c>
      <c r="B44" s="33" t="s">
        <v>65</v>
      </c>
      <c r="C44" s="38">
        <f>C45+C47+C46</f>
        <v>38015727</v>
      </c>
      <c r="D44" s="38">
        <f>D45+D47+D46</f>
        <v>20529266</v>
      </c>
      <c r="E44" s="38">
        <f>E45+E47+E46</f>
        <v>20345266</v>
      </c>
      <c r="F44" s="37">
        <f t="shared" si="0"/>
        <v>53.51802426401052</v>
      </c>
      <c r="G44" s="37">
        <f t="shared" si="1"/>
        <v>99.10371856451175</v>
      </c>
    </row>
    <row r="45" spans="1:7" s="16" customFormat="1" ht="18.75">
      <c r="A45" s="19">
        <v>41020100</v>
      </c>
      <c r="B45" s="32" t="s">
        <v>39</v>
      </c>
      <c r="C45" s="41">
        <v>8634800</v>
      </c>
      <c r="D45" s="41">
        <v>4317200</v>
      </c>
      <c r="E45" s="41">
        <v>4317200</v>
      </c>
      <c r="F45" s="37">
        <f t="shared" si="0"/>
        <v>49.99768379117061</v>
      </c>
      <c r="G45" s="37">
        <f t="shared" si="1"/>
        <v>100</v>
      </c>
    </row>
    <row r="46" spans="1:7" s="16" customFormat="1" ht="25.5">
      <c r="A46" s="19">
        <v>41020200</v>
      </c>
      <c r="B46" s="32" t="s">
        <v>59</v>
      </c>
      <c r="C46" s="41">
        <v>27269327</v>
      </c>
      <c r="D46" s="41">
        <v>14309766</v>
      </c>
      <c r="E46" s="41">
        <v>14309766</v>
      </c>
      <c r="F46" s="37">
        <f t="shared" si="0"/>
        <v>52.47568449342369</v>
      </c>
      <c r="G46" s="37">
        <f t="shared" si="1"/>
        <v>100</v>
      </c>
    </row>
    <row r="47" spans="1:7" s="16" customFormat="1" ht="18.75">
      <c r="A47" s="19">
        <v>41020900</v>
      </c>
      <c r="B47" s="32" t="s">
        <v>40</v>
      </c>
      <c r="C47" s="41">
        <v>2111600</v>
      </c>
      <c r="D47" s="41">
        <v>1902300</v>
      </c>
      <c r="E47" s="41">
        <v>1718300</v>
      </c>
      <c r="F47" s="37">
        <f t="shared" si="0"/>
        <v>81.37431331691609</v>
      </c>
      <c r="G47" s="37">
        <f t="shared" si="1"/>
        <v>90.32749829154181</v>
      </c>
    </row>
    <row r="48" spans="1:7" s="23" customFormat="1" ht="19.5">
      <c r="A48" s="19">
        <v>41030000</v>
      </c>
      <c r="B48" s="33" t="s">
        <v>66</v>
      </c>
      <c r="C48" s="38">
        <f>SUM(C49:C59)</f>
        <v>287626688.45</v>
      </c>
      <c r="D48" s="38">
        <f>SUM(D49:D59)</f>
        <v>184351153.45</v>
      </c>
      <c r="E48" s="38">
        <f>SUM(E49:E59)</f>
        <v>181904141</v>
      </c>
      <c r="F48" s="37">
        <f t="shared" si="0"/>
        <v>63.24313713037849</v>
      </c>
      <c r="G48" s="37">
        <f t="shared" si="1"/>
        <v>98.67263512909689</v>
      </c>
    </row>
    <row r="49" spans="1:7" ht="42" customHeight="1">
      <c r="A49" s="19">
        <v>41030600</v>
      </c>
      <c r="B49" s="32" t="s">
        <v>68</v>
      </c>
      <c r="C49" s="41">
        <v>63218000</v>
      </c>
      <c r="D49" s="41">
        <v>32324200</v>
      </c>
      <c r="E49" s="41">
        <v>32311204.59</v>
      </c>
      <c r="F49" s="37">
        <f t="shared" si="0"/>
        <v>51.11076685437692</v>
      </c>
      <c r="G49" s="37">
        <f t="shared" si="1"/>
        <v>99.95979665390017</v>
      </c>
    </row>
    <row r="50" spans="1:7" ht="44.25" customHeight="1">
      <c r="A50" s="19">
        <v>41030800</v>
      </c>
      <c r="B50" s="32" t="s">
        <v>33</v>
      </c>
      <c r="C50" s="41">
        <v>99703700</v>
      </c>
      <c r="D50" s="41">
        <v>75989091</v>
      </c>
      <c r="E50" s="41">
        <v>75988821.49</v>
      </c>
      <c r="F50" s="37">
        <f t="shared" si="0"/>
        <v>76.21464548457078</v>
      </c>
      <c r="G50" s="37">
        <f t="shared" si="1"/>
        <v>99.99964533066989</v>
      </c>
    </row>
    <row r="51" spans="1:7" ht="31.5" customHeight="1">
      <c r="A51" s="19">
        <v>41031000</v>
      </c>
      <c r="B51" s="32" t="s">
        <v>34</v>
      </c>
      <c r="C51" s="41">
        <v>4751300</v>
      </c>
      <c r="D51" s="41">
        <v>2512620</v>
      </c>
      <c r="E51" s="41">
        <v>2512620</v>
      </c>
      <c r="F51" s="37">
        <f t="shared" si="0"/>
        <v>52.88278997327047</v>
      </c>
      <c r="G51" s="37">
        <f t="shared" si="1"/>
        <v>100</v>
      </c>
    </row>
    <row r="52" spans="1:7" ht="31.5" customHeight="1">
      <c r="A52" s="19">
        <v>41033600</v>
      </c>
      <c r="B52" s="32" t="s">
        <v>58</v>
      </c>
      <c r="C52" s="41">
        <v>675000</v>
      </c>
      <c r="D52" s="41">
        <v>285000</v>
      </c>
      <c r="E52" s="41">
        <v>285000</v>
      </c>
      <c r="F52" s="37">
        <f t="shared" si="0"/>
        <v>42.22222222222222</v>
      </c>
      <c r="G52" s="37">
        <f t="shared" si="1"/>
        <v>100</v>
      </c>
    </row>
    <row r="53" spans="1:7" ht="18.75">
      <c r="A53" s="19">
        <v>41033900</v>
      </c>
      <c r="B53" s="32" t="s">
        <v>41</v>
      </c>
      <c r="C53" s="41">
        <v>52179840</v>
      </c>
      <c r="D53" s="41">
        <v>32942940</v>
      </c>
      <c r="E53" s="41">
        <v>32942940</v>
      </c>
      <c r="F53" s="37">
        <f t="shared" si="0"/>
        <v>63.13346303859881</v>
      </c>
      <c r="G53" s="37">
        <f t="shared" si="1"/>
        <v>100</v>
      </c>
    </row>
    <row r="54" spans="1:7" ht="18.75">
      <c r="A54" s="19">
        <v>41034200</v>
      </c>
      <c r="B54" s="32" t="s">
        <v>67</v>
      </c>
      <c r="C54" s="41">
        <v>41665500</v>
      </c>
      <c r="D54" s="41">
        <v>20830700</v>
      </c>
      <c r="E54" s="41">
        <v>20830700</v>
      </c>
      <c r="F54" s="37">
        <f t="shared" si="0"/>
        <v>49.99507986223614</v>
      </c>
      <c r="G54" s="37">
        <f t="shared" si="1"/>
        <v>100</v>
      </c>
    </row>
    <row r="55" spans="1:7" ht="25.5">
      <c r="A55" s="19">
        <v>41034500</v>
      </c>
      <c r="B55" s="32" t="s">
        <v>52</v>
      </c>
      <c r="C55" s="39">
        <v>5920000</v>
      </c>
      <c r="D55" s="39">
        <v>1984000</v>
      </c>
      <c r="E55" s="47">
        <v>1984000</v>
      </c>
      <c r="F55" s="37">
        <f t="shared" si="0"/>
        <v>33.513513513513516</v>
      </c>
      <c r="G55" s="37">
        <f t="shared" si="1"/>
        <v>100</v>
      </c>
    </row>
    <row r="56" spans="1:7" ht="18.75">
      <c r="A56" s="19">
        <v>41035000</v>
      </c>
      <c r="B56" s="32" t="s">
        <v>13</v>
      </c>
      <c r="C56" s="41">
        <v>17501162.45</v>
      </c>
      <c r="D56" s="41">
        <v>16414606.45</v>
      </c>
      <c r="E56" s="41">
        <v>14096973.68</v>
      </c>
      <c r="F56" s="37">
        <f t="shared" si="0"/>
        <v>80.54878480372028</v>
      </c>
      <c r="G56" s="37">
        <f t="shared" si="1"/>
        <v>85.88066806804252</v>
      </c>
    </row>
    <row r="57" spans="1:7" ht="21.75" customHeight="1">
      <c r="A57" s="19">
        <v>41035400</v>
      </c>
      <c r="B57" s="32" t="s">
        <v>60</v>
      </c>
      <c r="C57" s="41">
        <v>49486</v>
      </c>
      <c r="D57" s="41">
        <v>22495</v>
      </c>
      <c r="E57" s="41">
        <v>22495</v>
      </c>
      <c r="F57" s="37">
        <f t="shared" si="0"/>
        <v>45.457301054843796</v>
      </c>
      <c r="G57" s="37">
        <f t="shared" si="1"/>
        <v>100</v>
      </c>
    </row>
    <row r="58" spans="1:7" ht="46.5" customHeight="1">
      <c r="A58" s="19">
        <v>41035800</v>
      </c>
      <c r="B58" s="32" t="s">
        <v>35</v>
      </c>
      <c r="C58" s="41">
        <v>1649900</v>
      </c>
      <c r="D58" s="41">
        <v>732701</v>
      </c>
      <c r="E58" s="41">
        <v>616586.24</v>
      </c>
      <c r="F58" s="37">
        <f t="shared" si="0"/>
        <v>37.37112794714832</v>
      </c>
      <c r="G58" s="37">
        <f t="shared" si="1"/>
        <v>84.1525042275089</v>
      </c>
    </row>
    <row r="59" spans="1:7" ht="25.5">
      <c r="A59" s="19">
        <v>41037000</v>
      </c>
      <c r="B59" s="32" t="s">
        <v>56</v>
      </c>
      <c r="C59" s="41">
        <v>312800</v>
      </c>
      <c r="D59" s="41">
        <v>312800</v>
      </c>
      <c r="E59" s="41">
        <v>312800</v>
      </c>
      <c r="F59" s="37">
        <f t="shared" si="0"/>
        <v>100</v>
      </c>
      <c r="G59" s="37">
        <f t="shared" si="1"/>
        <v>100</v>
      </c>
    </row>
    <row r="60" spans="1:136" s="25" customFormat="1" ht="19.5" thickBot="1">
      <c r="A60" s="17"/>
      <c r="B60" s="22" t="s">
        <v>14</v>
      </c>
      <c r="C60" s="36">
        <f>SUM(C42,C41)</f>
        <v>359165815.45</v>
      </c>
      <c r="D60" s="36">
        <f>SUM(D42,D41)</f>
        <v>220230419.45</v>
      </c>
      <c r="E60" s="36">
        <f>SUM(E42,E41)</f>
        <v>223470163.62</v>
      </c>
      <c r="F60" s="37">
        <f t="shared" si="0"/>
        <v>62.21921853559853</v>
      </c>
      <c r="G60" s="37">
        <f t="shared" si="1"/>
        <v>101.47107024456064</v>
      </c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</row>
    <row r="61" spans="1:7" s="15" customFormat="1" ht="28.5" customHeight="1">
      <c r="A61" s="108" t="s">
        <v>1</v>
      </c>
      <c r="B61" s="109"/>
      <c r="C61" s="109"/>
      <c r="D61" s="109"/>
      <c r="E61" s="109"/>
      <c r="F61" s="109"/>
      <c r="G61" s="110"/>
    </row>
    <row r="62" spans="1:7" s="16" customFormat="1" ht="18.75">
      <c r="A62" s="22">
        <v>20000000</v>
      </c>
      <c r="B62" s="22" t="s">
        <v>8</v>
      </c>
      <c r="C62" s="36">
        <f>SUM(C65,C63)</f>
        <v>3481455</v>
      </c>
      <c r="D62" s="36">
        <f>SUM(D65,D63)</f>
        <v>3481455</v>
      </c>
      <c r="E62" s="36">
        <f>SUM(E65,E63)</f>
        <v>2333412.38</v>
      </c>
      <c r="F62" s="37">
        <f aca="true" t="shared" si="3" ref="F62:F74">IF(C62=0,"",E62/C62*100)</f>
        <v>67.02405689575191</v>
      </c>
      <c r="G62" s="37">
        <f aca="true" t="shared" si="4" ref="G62:G74">IF(D62=0,"",E62/D62*100)</f>
        <v>67.02405689575191</v>
      </c>
    </row>
    <row r="63" spans="1:7" s="16" customFormat="1" ht="18.75" hidden="1">
      <c r="A63" s="22">
        <v>21000000</v>
      </c>
      <c r="B63" s="22" t="s">
        <v>44</v>
      </c>
      <c r="C63" s="36">
        <f>SUM(C64)</f>
        <v>0</v>
      </c>
      <c r="D63" s="36">
        <f>SUM(D64)</f>
        <v>0</v>
      </c>
      <c r="E63" s="36">
        <f>SUM(E64)</f>
        <v>0</v>
      </c>
      <c r="F63" s="37">
        <f t="shared" si="3"/>
      </c>
      <c r="G63" s="37">
        <f t="shared" si="4"/>
      </c>
    </row>
    <row r="64" spans="1:7" ht="31.5" hidden="1">
      <c r="A64" s="21">
        <v>21110000</v>
      </c>
      <c r="B64" s="21" t="s">
        <v>43</v>
      </c>
      <c r="C64" s="38"/>
      <c r="D64" s="38"/>
      <c r="E64" s="38"/>
      <c r="F64" s="37">
        <f t="shared" si="3"/>
      </c>
      <c r="G64" s="37">
        <f t="shared" si="4"/>
      </c>
    </row>
    <row r="65" spans="1:7" s="16" customFormat="1" ht="18.75">
      <c r="A65" s="22">
        <v>25000000</v>
      </c>
      <c r="B65" s="22" t="s">
        <v>15</v>
      </c>
      <c r="C65" s="36">
        <f>SUM(C66:C67)</f>
        <v>3481455</v>
      </c>
      <c r="D65" s="36">
        <f>SUM(D66:D67)</f>
        <v>3481455</v>
      </c>
      <c r="E65" s="36">
        <f>SUM(E66:E67)</f>
        <v>2333412.38</v>
      </c>
      <c r="F65" s="37">
        <f t="shared" si="3"/>
        <v>67.02405689575191</v>
      </c>
      <c r="G65" s="37">
        <f t="shared" si="4"/>
        <v>67.02405689575191</v>
      </c>
    </row>
    <row r="66" spans="1:7" ht="39" customHeight="1">
      <c r="A66" s="21">
        <v>25010000</v>
      </c>
      <c r="B66" s="28" t="s">
        <v>24</v>
      </c>
      <c r="C66" s="38">
        <v>2381455</v>
      </c>
      <c r="D66" s="38">
        <v>2381455</v>
      </c>
      <c r="E66" s="39">
        <v>1407384.38</v>
      </c>
      <c r="F66" s="37">
        <f t="shared" si="3"/>
        <v>59.09766844219185</v>
      </c>
      <c r="G66" s="37">
        <f t="shared" si="4"/>
        <v>59.09766844219185</v>
      </c>
    </row>
    <row r="67" spans="1:7" ht="18.75">
      <c r="A67" s="21">
        <v>25020000</v>
      </c>
      <c r="B67" s="28" t="s">
        <v>37</v>
      </c>
      <c r="C67" s="38">
        <v>1100000</v>
      </c>
      <c r="D67" s="38">
        <v>1100000</v>
      </c>
      <c r="E67" s="39">
        <v>926028</v>
      </c>
      <c r="F67" s="37">
        <f t="shared" si="3"/>
        <v>84.18436363636363</v>
      </c>
      <c r="G67" s="37">
        <f t="shared" si="4"/>
        <v>84.18436363636363</v>
      </c>
    </row>
    <row r="68" spans="1:7" ht="18.75">
      <c r="A68" s="21"/>
      <c r="B68" s="22" t="s">
        <v>11</v>
      </c>
      <c r="C68" s="36">
        <f>C62</f>
        <v>3481455</v>
      </c>
      <c r="D68" s="36">
        <f>D62</f>
        <v>3481455</v>
      </c>
      <c r="E68" s="36">
        <f>E62</f>
        <v>2333412.38</v>
      </c>
      <c r="F68" s="37">
        <f t="shared" si="3"/>
        <v>67.02405689575191</v>
      </c>
      <c r="G68" s="37">
        <f t="shared" si="4"/>
        <v>67.02405689575191</v>
      </c>
    </row>
    <row r="69" spans="1:7" ht="18.75" hidden="1">
      <c r="A69" s="17">
        <v>40000000</v>
      </c>
      <c r="B69" s="22" t="s">
        <v>12</v>
      </c>
      <c r="C69" s="36">
        <f>C70</f>
        <v>0</v>
      </c>
      <c r="D69" s="36">
        <f aca="true" t="shared" si="5" ref="D69:E71">D70</f>
        <v>0</v>
      </c>
      <c r="E69" s="36">
        <f t="shared" si="5"/>
        <v>0</v>
      </c>
      <c r="F69" s="37">
        <f t="shared" si="3"/>
      </c>
      <c r="G69" s="37">
        <f t="shared" si="4"/>
      </c>
    </row>
    <row r="70" spans="1:7" ht="18.75" hidden="1">
      <c r="A70" s="17">
        <v>41000000</v>
      </c>
      <c r="B70" s="18" t="s">
        <v>53</v>
      </c>
      <c r="C70" s="36">
        <f>C71</f>
        <v>0</v>
      </c>
      <c r="D70" s="36">
        <f t="shared" si="5"/>
        <v>0</v>
      </c>
      <c r="E70" s="36">
        <f t="shared" si="5"/>
        <v>0</v>
      </c>
      <c r="F70" s="37">
        <f t="shared" si="3"/>
      </c>
      <c r="G70" s="37">
        <f t="shared" si="4"/>
      </c>
    </row>
    <row r="71" spans="1:7" ht="18.75" hidden="1">
      <c r="A71" s="17">
        <v>41030000</v>
      </c>
      <c r="B71" s="28" t="s">
        <v>54</v>
      </c>
      <c r="C71" s="40">
        <f>C72</f>
        <v>0</v>
      </c>
      <c r="D71" s="40">
        <f t="shared" si="5"/>
        <v>0</v>
      </c>
      <c r="E71" s="40">
        <f t="shared" si="5"/>
        <v>0</v>
      </c>
      <c r="F71" s="37">
        <f t="shared" si="3"/>
      </c>
      <c r="G71" s="37">
        <f t="shared" si="4"/>
      </c>
    </row>
    <row r="72" spans="1:7" ht="18.75" hidden="1">
      <c r="A72" s="19">
        <v>41035000</v>
      </c>
      <c r="B72" s="20" t="s">
        <v>13</v>
      </c>
      <c r="C72" s="38"/>
      <c r="D72" s="39"/>
      <c r="E72" s="39"/>
      <c r="F72" s="37">
        <f t="shared" si="3"/>
      </c>
      <c r="G72" s="37">
        <f t="shared" si="4"/>
      </c>
    </row>
    <row r="73" spans="1:7" s="16" customFormat="1" ht="18.75">
      <c r="A73" s="17"/>
      <c r="B73" s="22" t="s">
        <v>16</v>
      </c>
      <c r="C73" s="36">
        <f>C62+C69</f>
        <v>3481455</v>
      </c>
      <c r="D73" s="36">
        <f>D62+D69</f>
        <v>3481455</v>
      </c>
      <c r="E73" s="36">
        <f>E62+E69</f>
        <v>2333412.38</v>
      </c>
      <c r="F73" s="37">
        <f t="shared" si="3"/>
        <v>67.02405689575191</v>
      </c>
      <c r="G73" s="37">
        <f t="shared" si="4"/>
        <v>67.02405689575191</v>
      </c>
    </row>
    <row r="74" spans="1:7" s="16" customFormat="1" ht="18.75">
      <c r="A74" s="17"/>
      <c r="B74" s="22" t="s">
        <v>17</v>
      </c>
      <c r="C74" s="36">
        <f>SUM(C73,C60)</f>
        <v>362647270.45</v>
      </c>
      <c r="D74" s="36">
        <f>SUM(D73,D60)</f>
        <v>223711874.45</v>
      </c>
      <c r="E74" s="36">
        <f>SUM(E73,E60)</f>
        <v>225803576</v>
      </c>
      <c r="F74" s="37">
        <f t="shared" si="3"/>
        <v>62.265345529777726</v>
      </c>
      <c r="G74" s="37">
        <f t="shared" si="4"/>
        <v>100.9349979991641</v>
      </c>
    </row>
    <row r="75" spans="1:2" ht="18.75">
      <c r="A75" s="1"/>
      <c r="B75" s="26"/>
    </row>
    <row r="76" spans="1:2" ht="18.75">
      <c r="A76" s="1"/>
      <c r="B76" s="26"/>
    </row>
    <row r="77" spans="1:2" ht="18.75">
      <c r="A77" s="1"/>
      <c r="B77" s="26"/>
    </row>
    <row r="78" ht="18.75">
      <c r="A78" s="1"/>
    </row>
    <row r="79" spans="1:7" s="46" customFormat="1" ht="18.75">
      <c r="A79" s="42"/>
      <c r="B79" s="43"/>
      <c r="C79" s="44"/>
      <c r="D79" s="44"/>
      <c r="E79" s="44"/>
      <c r="F79" s="45"/>
      <c r="G79" s="45"/>
    </row>
    <row r="80" ht="18.75">
      <c r="A80" s="1"/>
    </row>
    <row r="81" ht="18.75">
      <c r="A81" s="1"/>
    </row>
    <row r="82" ht="18.75">
      <c r="A82" s="1"/>
    </row>
    <row r="83" ht="18.75">
      <c r="A83" s="1"/>
    </row>
    <row r="84" ht="18.75">
      <c r="A84" s="1"/>
    </row>
    <row r="85" ht="18.75">
      <c r="A85" s="1"/>
    </row>
    <row r="86" ht="18.75">
      <c r="A86" s="1"/>
    </row>
    <row r="87" ht="18.75">
      <c r="A87" s="1"/>
    </row>
    <row r="88" ht="18.75">
      <c r="A88" s="1"/>
    </row>
    <row r="89" ht="18.75">
      <c r="A89" s="1"/>
    </row>
    <row r="90" ht="18.75">
      <c r="A90" s="1"/>
    </row>
    <row r="91" ht="18.75">
      <c r="A91" s="1"/>
    </row>
    <row r="92" ht="18.75">
      <c r="A92" s="1"/>
    </row>
    <row r="93" ht="18.75">
      <c r="A93" s="1"/>
    </row>
    <row r="94" ht="18.75">
      <c r="A94" s="1"/>
    </row>
    <row r="95" ht="18.75">
      <c r="A95" s="1"/>
    </row>
    <row r="96" ht="18.75">
      <c r="A96" s="1"/>
    </row>
    <row r="97" ht="18.75">
      <c r="A97" s="1"/>
    </row>
    <row r="98" ht="18.75">
      <c r="A98" s="1"/>
    </row>
    <row r="99" ht="18.75">
      <c r="A99" s="1"/>
    </row>
    <row r="100" ht="18.75">
      <c r="A100" s="1"/>
    </row>
    <row r="101" ht="18.75">
      <c r="A101" s="1"/>
    </row>
    <row r="102" ht="18.75">
      <c r="A102" s="1"/>
    </row>
    <row r="103" ht="18.75">
      <c r="A103" s="1"/>
    </row>
    <row r="104" ht="18.75">
      <c r="A104" s="1"/>
    </row>
    <row r="105" ht="18.75">
      <c r="A105" s="1"/>
    </row>
    <row r="106" ht="18.75">
      <c r="A106" s="1"/>
    </row>
    <row r="107" ht="18.75">
      <c r="A107" s="1"/>
    </row>
    <row r="108" ht="18.75">
      <c r="A108" s="1"/>
    </row>
    <row r="109" ht="18.75">
      <c r="A109" s="1"/>
    </row>
    <row r="110" ht="18.75">
      <c r="A110" s="1"/>
    </row>
    <row r="111" ht="18.75">
      <c r="A111" s="1"/>
    </row>
    <row r="112" ht="18.75">
      <c r="A112" s="1"/>
    </row>
    <row r="113" ht="18.75">
      <c r="A113" s="1"/>
    </row>
    <row r="114" ht="18.75">
      <c r="A114" s="1"/>
    </row>
    <row r="115" ht="18.75">
      <c r="A115" s="1"/>
    </row>
    <row r="116" ht="18.75">
      <c r="A116" s="1"/>
    </row>
    <row r="117" ht="18.75">
      <c r="A117" s="1"/>
    </row>
    <row r="118" ht="18.75">
      <c r="A118" s="1"/>
    </row>
    <row r="119" ht="18.75">
      <c r="A119" s="1"/>
    </row>
    <row r="120" ht="18.75">
      <c r="A120" s="1"/>
    </row>
    <row r="121" ht="18.75">
      <c r="A121" s="1"/>
    </row>
    <row r="122" ht="18.75">
      <c r="A122" s="1"/>
    </row>
    <row r="123" ht="18.75">
      <c r="A123" s="1"/>
    </row>
    <row r="124" ht="18.75">
      <c r="A124" s="1"/>
    </row>
    <row r="125" ht="18.75">
      <c r="A125" s="1"/>
    </row>
    <row r="126" ht="18.75">
      <c r="A126" s="1"/>
    </row>
    <row r="127" ht="18.75">
      <c r="A127" s="1"/>
    </row>
    <row r="128" ht="18.75">
      <c r="A128" s="1"/>
    </row>
    <row r="129" ht="18.75">
      <c r="A129" s="1"/>
    </row>
    <row r="130" ht="18.75">
      <c r="A130" s="1"/>
    </row>
    <row r="131" ht="18.75">
      <c r="A131" s="1"/>
    </row>
    <row r="132" ht="18.75">
      <c r="A132" s="1"/>
    </row>
    <row r="133" ht="18.75">
      <c r="A133" s="1"/>
    </row>
  </sheetData>
  <sheetProtection/>
  <mergeCells count="6">
    <mergeCell ref="B7:D7"/>
    <mergeCell ref="B8:D8"/>
    <mergeCell ref="B9:D9"/>
    <mergeCell ref="A61:G61"/>
    <mergeCell ref="A14:G14"/>
    <mergeCell ref="A13:G13"/>
  </mergeCells>
  <printOptions/>
  <pageMargins left="0.5905511811023623" right="0.1968503937007874" top="0.3937007874015748" bottom="0.1968503937007874" header="0" footer="0"/>
  <pageSetup fitToHeight="100" horizontalDpi="600" verticalDpi="600" orientation="landscape" paperSize="9" scale="54" r:id="rId1"/>
  <headerFooter alignWithMargins="0">
    <oddFooter>&amp;R&amp;P</oddFooter>
  </headerFooter>
  <rowBreaks count="1" manualBreakCount="1">
    <brk id="4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O125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2.75"/>
  <cols>
    <col min="1" max="1" width="12.375" style="91" customWidth="1"/>
    <col min="2" max="2" width="172.25390625" style="96" customWidth="1"/>
    <col min="3" max="3" width="19.375" style="70" customWidth="1"/>
    <col min="4" max="4" width="23.875" style="70" customWidth="1"/>
    <col min="5" max="5" width="25.875" style="70" customWidth="1"/>
    <col min="6" max="6" width="24.75390625" style="70" customWidth="1"/>
    <col min="7" max="7" width="21.875" style="70" customWidth="1"/>
    <col min="8" max="8" width="5.25390625" style="51" customWidth="1"/>
    <col min="9" max="9" width="13.25390625" style="69" bestFit="1" customWidth="1"/>
    <col min="10" max="10" width="20.375" style="69" customWidth="1"/>
    <col min="11" max="249" width="9.125" style="69" customWidth="1"/>
    <col min="250" max="16384" width="9.125" style="70" customWidth="1"/>
  </cols>
  <sheetData>
    <row r="1" spans="1:249" s="53" customFormat="1" ht="18.75">
      <c r="A1" s="49">
        <v>1</v>
      </c>
      <c r="B1" s="50">
        <v>2</v>
      </c>
      <c r="C1" s="49">
        <v>3</v>
      </c>
      <c r="D1" s="50">
        <v>4</v>
      </c>
      <c r="E1" s="49">
        <v>5</v>
      </c>
      <c r="F1" s="49">
        <v>6</v>
      </c>
      <c r="G1" s="49">
        <v>7</v>
      </c>
      <c r="H1" s="51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</row>
    <row r="2" spans="1:249" s="56" customFormat="1" ht="30.75" customHeight="1">
      <c r="A2" s="114" t="s">
        <v>75</v>
      </c>
      <c r="B2" s="115"/>
      <c r="C2" s="115"/>
      <c r="D2" s="115"/>
      <c r="E2" s="115"/>
      <c r="F2" s="115"/>
      <c r="G2" s="116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</row>
    <row r="3" spans="1:249" s="58" customFormat="1" ht="28.5" customHeight="1">
      <c r="A3" s="117" t="s">
        <v>0</v>
      </c>
      <c r="B3" s="118"/>
      <c r="C3" s="118"/>
      <c r="D3" s="118"/>
      <c r="E3" s="118"/>
      <c r="F3" s="118"/>
      <c r="G3" s="119"/>
      <c r="H3" s="54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</row>
    <row r="4" spans="1:249" s="63" customFormat="1" ht="22.5">
      <c r="A4" s="59" t="s">
        <v>76</v>
      </c>
      <c r="B4" s="60" t="s">
        <v>77</v>
      </c>
      <c r="C4" s="61">
        <f>C5</f>
        <v>3239700</v>
      </c>
      <c r="D4" s="61">
        <f>D5</f>
        <v>1876545</v>
      </c>
      <c r="E4" s="61">
        <f>E5</f>
        <v>1258791.31</v>
      </c>
      <c r="F4" s="104">
        <f>SUM(E4/C4*100)</f>
        <v>38.8551813439516</v>
      </c>
      <c r="G4" s="104">
        <f>SUM(E4/D4*100)</f>
        <v>67.0802623971181</v>
      </c>
      <c r="H4" s="5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</row>
    <row r="5" spans="1:249" s="63" customFormat="1" ht="40.5">
      <c r="A5" s="64" t="s">
        <v>78</v>
      </c>
      <c r="B5" s="65" t="s">
        <v>79</v>
      </c>
      <c r="C5" s="66">
        <v>3239700</v>
      </c>
      <c r="D5" s="66">
        <v>1876545</v>
      </c>
      <c r="E5" s="66">
        <v>1258791.31</v>
      </c>
      <c r="F5" s="105">
        <f aca="true" t="shared" si="0" ref="F5:F68">SUM(E5/C5*100)</f>
        <v>38.8551813439516</v>
      </c>
      <c r="G5" s="105">
        <f aca="true" t="shared" si="1" ref="G5:G68">SUM(E5/D5*100)</f>
        <v>67.0802623971181</v>
      </c>
      <c r="H5" s="51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</row>
    <row r="6" spans="1:249" s="63" customFormat="1" ht="22.5">
      <c r="A6" s="59" t="s">
        <v>80</v>
      </c>
      <c r="B6" s="60" t="s">
        <v>81</v>
      </c>
      <c r="C6" s="61">
        <f>SUM(C7:C15)</f>
        <v>95815603</v>
      </c>
      <c r="D6" s="61">
        <f>SUM(D7:D15)</f>
        <v>62653639</v>
      </c>
      <c r="E6" s="61">
        <f>SUM(E7:E15)</f>
        <v>56906038.57000001</v>
      </c>
      <c r="F6" s="104">
        <f t="shared" si="0"/>
        <v>59.391202255440604</v>
      </c>
      <c r="G6" s="104">
        <f t="shared" si="1"/>
        <v>90.82639010002276</v>
      </c>
      <c r="H6" s="51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</row>
    <row r="7" spans="1:249" s="63" customFormat="1" ht="40.5">
      <c r="A7" s="64" t="s">
        <v>82</v>
      </c>
      <c r="B7" s="65" t="s">
        <v>83</v>
      </c>
      <c r="C7" s="66">
        <v>90425511</v>
      </c>
      <c r="D7" s="66">
        <v>59584417</v>
      </c>
      <c r="E7" s="66">
        <v>54286119.52</v>
      </c>
      <c r="F7" s="105">
        <f t="shared" si="0"/>
        <v>60.03407547235204</v>
      </c>
      <c r="G7" s="105">
        <f t="shared" si="1"/>
        <v>91.107914205152</v>
      </c>
      <c r="H7" s="51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</row>
    <row r="8" spans="1:249" s="63" customFormat="1" ht="40.5">
      <c r="A8" s="64" t="s">
        <v>84</v>
      </c>
      <c r="B8" s="65" t="s">
        <v>85</v>
      </c>
      <c r="C8" s="66">
        <v>1649900</v>
      </c>
      <c r="D8" s="66">
        <v>732701</v>
      </c>
      <c r="E8" s="66">
        <v>616586.24</v>
      </c>
      <c r="F8" s="105">
        <f t="shared" si="0"/>
        <v>37.37112794714832</v>
      </c>
      <c r="G8" s="105">
        <f t="shared" si="1"/>
        <v>84.1525042275089</v>
      </c>
      <c r="H8" s="51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</row>
    <row r="9" spans="1:249" s="63" customFormat="1" ht="23.25">
      <c r="A9" s="64" t="s">
        <v>86</v>
      </c>
      <c r="B9" s="65" t="s">
        <v>87</v>
      </c>
      <c r="C9" s="66">
        <v>1083960</v>
      </c>
      <c r="D9" s="66">
        <v>759598</v>
      </c>
      <c r="E9" s="66">
        <v>679319.09</v>
      </c>
      <c r="F9" s="105">
        <f t="shared" si="0"/>
        <v>62.67012528137569</v>
      </c>
      <c r="G9" s="105">
        <f t="shared" si="1"/>
        <v>89.4313952906669</v>
      </c>
      <c r="H9" s="51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</row>
    <row r="10" spans="1:249" s="63" customFormat="1" ht="23.25">
      <c r="A10" s="64" t="s">
        <v>88</v>
      </c>
      <c r="B10" s="65" t="s">
        <v>89</v>
      </c>
      <c r="C10" s="66">
        <v>7772</v>
      </c>
      <c r="D10" s="66">
        <v>7772</v>
      </c>
      <c r="E10" s="66">
        <v>0</v>
      </c>
      <c r="F10" s="105">
        <f t="shared" si="0"/>
        <v>0</v>
      </c>
      <c r="G10" s="105">
        <f t="shared" si="1"/>
        <v>0</v>
      </c>
      <c r="H10" s="51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</row>
    <row r="11" spans="1:249" s="63" customFormat="1" ht="23.25">
      <c r="A11" s="64" t="s">
        <v>90</v>
      </c>
      <c r="B11" s="65" t="s">
        <v>91</v>
      </c>
      <c r="C11" s="66">
        <v>1117880</v>
      </c>
      <c r="D11" s="66">
        <v>693631</v>
      </c>
      <c r="E11" s="66">
        <v>653541.19</v>
      </c>
      <c r="F11" s="105">
        <f t="shared" si="0"/>
        <v>58.462553225748735</v>
      </c>
      <c r="G11" s="105">
        <f t="shared" si="1"/>
        <v>94.22029724738368</v>
      </c>
      <c r="H11" s="51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</row>
    <row r="12" spans="1:249" s="63" customFormat="1" ht="23.25">
      <c r="A12" s="64" t="s">
        <v>92</v>
      </c>
      <c r="B12" s="65" t="s">
        <v>93</v>
      </c>
      <c r="C12" s="66">
        <v>930410</v>
      </c>
      <c r="D12" s="66">
        <v>530988</v>
      </c>
      <c r="E12" s="66">
        <v>506269.91</v>
      </c>
      <c r="F12" s="105">
        <f t="shared" si="0"/>
        <v>54.4136359239475</v>
      </c>
      <c r="G12" s="105">
        <f t="shared" si="1"/>
        <v>95.34488726675555</v>
      </c>
      <c r="H12" s="51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</row>
    <row r="13" spans="1:249" s="63" customFormat="1" ht="23.25">
      <c r="A13" s="64" t="s">
        <v>94</v>
      </c>
      <c r="B13" s="65" t="s">
        <v>95</v>
      </c>
      <c r="C13" s="66">
        <v>337230</v>
      </c>
      <c r="D13" s="66">
        <v>197585</v>
      </c>
      <c r="E13" s="66">
        <v>96559.28</v>
      </c>
      <c r="F13" s="105">
        <f t="shared" si="0"/>
        <v>28.633063487827297</v>
      </c>
      <c r="G13" s="105">
        <f t="shared" si="1"/>
        <v>48.86974213629577</v>
      </c>
      <c r="H13" s="51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</row>
    <row r="14" spans="1:249" s="63" customFormat="1" ht="23.25">
      <c r="A14" s="64" t="s">
        <v>96</v>
      </c>
      <c r="B14" s="65" t="s">
        <v>97</v>
      </c>
      <c r="C14" s="66">
        <v>228540</v>
      </c>
      <c r="D14" s="66">
        <v>137897</v>
      </c>
      <c r="E14" s="66">
        <v>58593.34</v>
      </c>
      <c r="F14" s="105">
        <f t="shared" si="0"/>
        <v>25.63811149032992</v>
      </c>
      <c r="G14" s="105">
        <f t="shared" si="1"/>
        <v>42.49065606938512</v>
      </c>
      <c r="H14" s="51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</row>
    <row r="15" spans="1:249" s="63" customFormat="1" ht="23.25">
      <c r="A15" s="64" t="s">
        <v>98</v>
      </c>
      <c r="B15" s="65" t="s">
        <v>99</v>
      </c>
      <c r="C15" s="66">
        <v>34400</v>
      </c>
      <c r="D15" s="66">
        <v>9050</v>
      </c>
      <c r="E15" s="66">
        <v>9050</v>
      </c>
      <c r="F15" s="105">
        <f t="shared" si="0"/>
        <v>26.308139534883722</v>
      </c>
      <c r="G15" s="105">
        <f t="shared" si="1"/>
        <v>100</v>
      </c>
      <c r="H15" s="51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</row>
    <row r="16" spans="1:249" s="63" customFormat="1" ht="22.5">
      <c r="A16" s="59" t="s">
        <v>100</v>
      </c>
      <c r="B16" s="60" t="s">
        <v>101</v>
      </c>
      <c r="C16" s="61">
        <f>SUM(C17:C20)</f>
        <v>61826136.06</v>
      </c>
      <c r="D16" s="61">
        <f>SUM(D17:D20)</f>
        <v>35491267.06</v>
      </c>
      <c r="E16" s="61">
        <f>SUM(E17:E20)</f>
        <v>31536352.44</v>
      </c>
      <c r="F16" s="104">
        <f t="shared" si="0"/>
        <v>51.008124475699276</v>
      </c>
      <c r="G16" s="104">
        <f t="shared" si="1"/>
        <v>88.85665419238487</v>
      </c>
      <c r="H16" s="51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</row>
    <row r="17" spans="1:249" s="63" customFormat="1" ht="23.25">
      <c r="A17" s="64" t="s">
        <v>102</v>
      </c>
      <c r="B17" s="65" t="s">
        <v>103</v>
      </c>
      <c r="C17" s="66">
        <v>42034136.61</v>
      </c>
      <c r="D17" s="66">
        <v>24240742.61</v>
      </c>
      <c r="E17" s="66">
        <v>21144633.73</v>
      </c>
      <c r="F17" s="105">
        <f t="shared" si="0"/>
        <v>50.30348054055106</v>
      </c>
      <c r="G17" s="105">
        <f t="shared" si="1"/>
        <v>87.22766488711956</v>
      </c>
      <c r="H17" s="51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</row>
    <row r="18" spans="1:249" s="63" customFormat="1" ht="23.25">
      <c r="A18" s="64" t="s">
        <v>104</v>
      </c>
      <c r="B18" s="65" t="s">
        <v>105</v>
      </c>
      <c r="C18" s="66">
        <v>17781321.5</v>
      </c>
      <c r="D18" s="66">
        <v>10069051.5</v>
      </c>
      <c r="E18" s="66">
        <v>9730427.68</v>
      </c>
      <c r="F18" s="105">
        <f t="shared" si="0"/>
        <v>54.72274757531379</v>
      </c>
      <c r="G18" s="105">
        <f t="shared" si="1"/>
        <v>96.6369839304129</v>
      </c>
      <c r="H18" s="51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</row>
    <row r="19" spans="1:249" s="63" customFormat="1" ht="23.25">
      <c r="A19" s="64" t="s">
        <v>106</v>
      </c>
      <c r="B19" s="65" t="s">
        <v>107</v>
      </c>
      <c r="C19" s="66">
        <v>1270677.95</v>
      </c>
      <c r="D19" s="66">
        <v>863477.95</v>
      </c>
      <c r="E19" s="66">
        <v>407361.39</v>
      </c>
      <c r="F19" s="105">
        <f t="shared" si="0"/>
        <v>32.058586520683704</v>
      </c>
      <c r="G19" s="105">
        <f t="shared" si="1"/>
        <v>47.17681441662755</v>
      </c>
      <c r="H19" s="51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</row>
    <row r="20" spans="1:249" s="63" customFormat="1" ht="23.25">
      <c r="A20" s="64" t="s">
        <v>108</v>
      </c>
      <c r="B20" s="65" t="s">
        <v>109</v>
      </c>
      <c r="C20" s="66">
        <v>740000</v>
      </c>
      <c r="D20" s="66">
        <v>317995</v>
      </c>
      <c r="E20" s="66">
        <v>253929.64</v>
      </c>
      <c r="F20" s="105">
        <f t="shared" si="0"/>
        <v>34.31481621621622</v>
      </c>
      <c r="G20" s="105">
        <f t="shared" si="1"/>
        <v>79.85334360603154</v>
      </c>
      <c r="H20" s="51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</row>
    <row r="21" spans="1:249" s="63" customFormat="1" ht="22.5">
      <c r="A21" s="59" t="s">
        <v>110</v>
      </c>
      <c r="B21" s="60" t="s">
        <v>111</v>
      </c>
      <c r="C21" s="61">
        <f>SUM(C22:C55)</f>
        <v>174443090</v>
      </c>
      <c r="D21" s="61">
        <f>SUM(D22:D55)</f>
        <v>115808683.86999997</v>
      </c>
      <c r="E21" s="61">
        <f>SUM(E22:E55)</f>
        <v>113960917.36999999</v>
      </c>
      <c r="F21" s="104">
        <f t="shared" si="0"/>
        <v>65.32842164742667</v>
      </c>
      <c r="G21" s="104">
        <f t="shared" si="1"/>
        <v>98.40446636793301</v>
      </c>
      <c r="H21" s="51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</row>
    <row r="22" spans="1:249" s="63" customFormat="1" ht="51.75" customHeight="1">
      <c r="A22" s="64" t="s">
        <v>112</v>
      </c>
      <c r="B22" s="65" t="s">
        <v>113</v>
      </c>
      <c r="C22" s="66">
        <v>15000000</v>
      </c>
      <c r="D22" s="66">
        <v>5929275.81</v>
      </c>
      <c r="E22" s="66">
        <f>D22</f>
        <v>5929275.81</v>
      </c>
      <c r="F22" s="105">
        <f t="shared" si="0"/>
        <v>39.5285054</v>
      </c>
      <c r="G22" s="105">
        <f t="shared" si="1"/>
        <v>100</v>
      </c>
      <c r="H22" s="51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</row>
    <row r="23" spans="1:249" s="67" customFormat="1" ht="60.75">
      <c r="A23" s="64" t="s">
        <v>114</v>
      </c>
      <c r="B23" s="65" t="s">
        <v>115</v>
      </c>
      <c r="C23" s="66">
        <v>800000</v>
      </c>
      <c r="D23" s="66">
        <v>166707.68</v>
      </c>
      <c r="E23" s="66">
        <f aca="true" t="shared" si="2" ref="E23:E33">D23</f>
        <v>166707.68</v>
      </c>
      <c r="F23" s="105">
        <f t="shared" si="0"/>
        <v>20.83846</v>
      </c>
      <c r="G23" s="105">
        <f t="shared" si="1"/>
        <v>100</v>
      </c>
      <c r="H23" s="51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</row>
    <row r="24" spans="1:249" s="67" customFormat="1" ht="60.75">
      <c r="A24" s="64" t="s">
        <v>116</v>
      </c>
      <c r="B24" s="65" t="s">
        <v>117</v>
      </c>
      <c r="C24" s="66">
        <v>2400000</v>
      </c>
      <c r="D24" s="66">
        <v>174431.59</v>
      </c>
      <c r="E24" s="66">
        <f t="shared" si="2"/>
        <v>174431.59</v>
      </c>
      <c r="F24" s="105">
        <f t="shared" si="0"/>
        <v>7.267982916666667</v>
      </c>
      <c r="G24" s="105">
        <f t="shared" si="1"/>
        <v>100</v>
      </c>
      <c r="H24" s="51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</row>
    <row r="25" spans="1:249" s="63" customFormat="1" ht="60.75">
      <c r="A25" s="64" t="s">
        <v>118</v>
      </c>
      <c r="B25" s="65" t="s">
        <v>119</v>
      </c>
      <c r="C25" s="66">
        <v>2250000</v>
      </c>
      <c r="D25" s="66">
        <v>1657127.15</v>
      </c>
      <c r="E25" s="66">
        <f t="shared" si="2"/>
        <v>1657127.15</v>
      </c>
      <c r="F25" s="105">
        <f t="shared" si="0"/>
        <v>73.65009555555555</v>
      </c>
      <c r="G25" s="105">
        <f t="shared" si="1"/>
        <v>100</v>
      </c>
      <c r="H25" s="51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</row>
    <row r="26" spans="1:249" s="63" customFormat="1" ht="23.25">
      <c r="A26" s="64" t="s">
        <v>120</v>
      </c>
      <c r="B26" s="65" t="s">
        <v>121</v>
      </c>
      <c r="C26" s="66">
        <v>995000</v>
      </c>
      <c r="D26" s="66">
        <v>98261.79</v>
      </c>
      <c r="E26" s="66">
        <f t="shared" si="2"/>
        <v>98261.79</v>
      </c>
      <c r="F26" s="105">
        <f t="shared" si="0"/>
        <v>9.875556783919597</v>
      </c>
      <c r="G26" s="105">
        <f t="shared" si="1"/>
        <v>100</v>
      </c>
      <c r="H26" s="51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</row>
    <row r="27" spans="1:249" s="63" customFormat="1" ht="23.25">
      <c r="A27" s="64" t="s">
        <v>122</v>
      </c>
      <c r="B27" s="65" t="s">
        <v>123</v>
      </c>
      <c r="C27" s="66">
        <v>78258700</v>
      </c>
      <c r="D27" s="66">
        <v>67963286.98</v>
      </c>
      <c r="E27" s="66">
        <v>67553990.35</v>
      </c>
      <c r="F27" s="105">
        <f t="shared" si="0"/>
        <v>86.32138068994244</v>
      </c>
      <c r="G27" s="105">
        <f t="shared" si="1"/>
        <v>99.39776804773958</v>
      </c>
      <c r="H27" s="51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</row>
    <row r="28" spans="1:249" s="63" customFormat="1" ht="60.75">
      <c r="A28" s="64" t="s">
        <v>124</v>
      </c>
      <c r="B28" s="65" t="s">
        <v>125</v>
      </c>
      <c r="C28" s="66">
        <v>303000</v>
      </c>
      <c r="D28" s="66">
        <v>48086.43</v>
      </c>
      <c r="E28" s="66">
        <f t="shared" si="2"/>
        <v>48086.43</v>
      </c>
      <c r="F28" s="105">
        <f t="shared" si="0"/>
        <v>15.87010891089109</v>
      </c>
      <c r="G28" s="105">
        <f t="shared" si="1"/>
        <v>100</v>
      </c>
      <c r="H28" s="68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</row>
    <row r="29" spans="1:249" s="63" customFormat="1" ht="60.75">
      <c r="A29" s="64" t="s">
        <v>126</v>
      </c>
      <c r="B29" s="65" t="s">
        <v>127</v>
      </c>
      <c r="C29" s="66">
        <v>4100</v>
      </c>
      <c r="D29" s="66">
        <v>2113.46</v>
      </c>
      <c r="E29" s="66">
        <f t="shared" si="2"/>
        <v>2113.46</v>
      </c>
      <c r="F29" s="105">
        <f t="shared" si="0"/>
        <v>51.54780487804879</v>
      </c>
      <c r="G29" s="105">
        <f t="shared" si="1"/>
        <v>100</v>
      </c>
      <c r="H29" s="51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</row>
    <row r="30" spans="1:249" s="63" customFormat="1" ht="60.75">
      <c r="A30" s="64" t="s">
        <v>128</v>
      </c>
      <c r="B30" s="65" t="s">
        <v>129</v>
      </c>
      <c r="C30" s="66">
        <v>191750</v>
      </c>
      <c r="D30" s="66">
        <v>10774.7</v>
      </c>
      <c r="E30" s="66">
        <f t="shared" si="2"/>
        <v>10774.7</v>
      </c>
      <c r="F30" s="105">
        <f t="shared" si="0"/>
        <v>5.6191395045632335</v>
      </c>
      <c r="G30" s="105">
        <f t="shared" si="1"/>
        <v>100</v>
      </c>
      <c r="H30" s="51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</row>
    <row r="31" spans="1:249" s="63" customFormat="1" ht="60.75">
      <c r="A31" s="64" t="s">
        <v>130</v>
      </c>
      <c r="B31" s="65" t="s">
        <v>119</v>
      </c>
      <c r="C31" s="66">
        <v>79800</v>
      </c>
      <c r="D31" s="66">
        <v>6587.18</v>
      </c>
      <c r="E31" s="66">
        <f t="shared" si="2"/>
        <v>6587.18</v>
      </c>
      <c r="F31" s="105">
        <f t="shared" si="0"/>
        <v>8.254611528822057</v>
      </c>
      <c r="G31" s="105">
        <f t="shared" si="1"/>
        <v>100</v>
      </c>
      <c r="H31" s="51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</row>
    <row r="32" spans="1:249" s="63" customFormat="1" ht="23.25">
      <c r="A32" s="64" t="s">
        <v>131</v>
      </c>
      <c r="B32" s="65" t="s">
        <v>132</v>
      </c>
      <c r="C32" s="66">
        <v>67500</v>
      </c>
      <c r="D32" s="66">
        <v>4430.09</v>
      </c>
      <c r="E32" s="66">
        <f t="shared" si="2"/>
        <v>4430.09</v>
      </c>
      <c r="F32" s="105">
        <f t="shared" si="0"/>
        <v>6.563096296296296</v>
      </c>
      <c r="G32" s="105">
        <f t="shared" si="1"/>
        <v>100</v>
      </c>
      <c r="H32" s="51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</row>
    <row r="33" spans="1:249" s="63" customFormat="1" ht="40.5">
      <c r="A33" s="64" t="s">
        <v>133</v>
      </c>
      <c r="B33" s="65" t="s">
        <v>134</v>
      </c>
      <c r="C33" s="66">
        <v>4105150</v>
      </c>
      <c r="D33" s="66">
        <v>2440628.14</v>
      </c>
      <c r="E33" s="66">
        <f t="shared" si="2"/>
        <v>2440628.14</v>
      </c>
      <c r="F33" s="105">
        <f t="shared" si="0"/>
        <v>59.452837046149355</v>
      </c>
      <c r="G33" s="105">
        <f t="shared" si="1"/>
        <v>100</v>
      </c>
      <c r="H33" s="51">
        <v>3</v>
      </c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</row>
    <row r="34" spans="1:249" s="63" customFormat="1" ht="23.25">
      <c r="A34" s="64" t="s">
        <v>135</v>
      </c>
      <c r="B34" s="65" t="s">
        <v>136</v>
      </c>
      <c r="C34" s="66">
        <v>485000</v>
      </c>
      <c r="D34" s="66">
        <v>220558.92</v>
      </c>
      <c r="E34" s="66">
        <v>219297.44</v>
      </c>
      <c r="F34" s="105">
        <f t="shared" si="0"/>
        <v>45.21596701030928</v>
      </c>
      <c r="G34" s="105">
        <f t="shared" si="1"/>
        <v>99.42805305720576</v>
      </c>
      <c r="H34" s="51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</row>
    <row r="35" spans="1:249" s="63" customFormat="1" ht="23.25">
      <c r="A35" s="64" t="s">
        <v>137</v>
      </c>
      <c r="B35" s="65" t="s">
        <v>138</v>
      </c>
      <c r="C35" s="66">
        <v>156000</v>
      </c>
      <c r="D35" s="66">
        <v>35434.69</v>
      </c>
      <c r="E35" s="66">
        <v>34808.64</v>
      </c>
      <c r="F35" s="105">
        <f t="shared" si="0"/>
        <v>22.313230769230767</v>
      </c>
      <c r="G35" s="105">
        <f t="shared" si="1"/>
        <v>98.23322851138249</v>
      </c>
      <c r="H35" s="51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</row>
    <row r="36" spans="1:249" s="63" customFormat="1" ht="23.25">
      <c r="A36" s="64" t="s">
        <v>139</v>
      </c>
      <c r="B36" s="65" t="s">
        <v>140</v>
      </c>
      <c r="C36" s="66">
        <v>22921000</v>
      </c>
      <c r="D36" s="66">
        <v>12459651.04</v>
      </c>
      <c r="E36" s="66">
        <v>12457034.02</v>
      </c>
      <c r="F36" s="105">
        <f t="shared" si="0"/>
        <v>54.34768997862223</v>
      </c>
      <c r="G36" s="105">
        <f t="shared" si="1"/>
        <v>99.97899604096779</v>
      </c>
      <c r="H36" s="51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</row>
    <row r="37" spans="1:249" s="63" customFormat="1" ht="23.25">
      <c r="A37" s="64" t="s">
        <v>141</v>
      </c>
      <c r="B37" s="65" t="s">
        <v>142</v>
      </c>
      <c r="C37" s="66">
        <v>3630000</v>
      </c>
      <c r="D37" s="66">
        <v>1722111.77</v>
      </c>
      <c r="E37" s="66">
        <v>1722033.45</v>
      </c>
      <c r="F37" s="105">
        <f t="shared" si="0"/>
        <v>47.43893801652892</v>
      </c>
      <c r="G37" s="105">
        <f t="shared" si="1"/>
        <v>99.9954520954235</v>
      </c>
      <c r="H37" s="51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</row>
    <row r="38" spans="1:249" s="63" customFormat="1" ht="23.25">
      <c r="A38" s="64" t="s">
        <v>143</v>
      </c>
      <c r="B38" s="65" t="s">
        <v>144</v>
      </c>
      <c r="C38" s="66">
        <v>10200000</v>
      </c>
      <c r="D38" s="66">
        <v>4528530.71</v>
      </c>
      <c r="E38" s="66">
        <v>4528052.51</v>
      </c>
      <c r="F38" s="105">
        <f t="shared" si="0"/>
        <v>44.392671666666665</v>
      </c>
      <c r="G38" s="105">
        <f t="shared" si="1"/>
        <v>99.98944028360138</v>
      </c>
      <c r="H38" s="51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</row>
    <row r="39" spans="1:249" s="63" customFormat="1" ht="23.25">
      <c r="A39" s="64" t="s">
        <v>145</v>
      </c>
      <c r="B39" s="65" t="s">
        <v>146</v>
      </c>
      <c r="C39" s="66">
        <v>360000</v>
      </c>
      <c r="D39" s="66">
        <v>101633.32</v>
      </c>
      <c r="E39" s="66">
        <v>100697.08</v>
      </c>
      <c r="F39" s="105">
        <f t="shared" si="0"/>
        <v>27.97141111111111</v>
      </c>
      <c r="G39" s="105">
        <f t="shared" si="1"/>
        <v>99.0788060451041</v>
      </c>
      <c r="H39" s="51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</row>
    <row r="40" spans="1:249" s="63" customFormat="1" ht="23.25">
      <c r="A40" s="64" t="s">
        <v>147</v>
      </c>
      <c r="B40" s="65" t="s">
        <v>148</v>
      </c>
      <c r="C40" s="66">
        <v>73000</v>
      </c>
      <c r="D40" s="66">
        <v>20879</v>
      </c>
      <c r="E40" s="66">
        <v>20774.14</v>
      </c>
      <c r="F40" s="105">
        <f t="shared" si="0"/>
        <v>28.45772602739726</v>
      </c>
      <c r="G40" s="105">
        <f t="shared" si="1"/>
        <v>99.49777288184299</v>
      </c>
      <c r="H40" s="51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</row>
    <row r="41" spans="1:249" s="63" customFormat="1" ht="23.25">
      <c r="A41" s="64" t="s">
        <v>149</v>
      </c>
      <c r="B41" s="65" t="s">
        <v>150</v>
      </c>
      <c r="C41" s="66">
        <v>12068000</v>
      </c>
      <c r="D41" s="66">
        <v>6504154.74</v>
      </c>
      <c r="E41" s="66">
        <v>6503609.1</v>
      </c>
      <c r="F41" s="105">
        <f t="shared" si="0"/>
        <v>53.8913581372224</v>
      </c>
      <c r="G41" s="105">
        <f t="shared" si="1"/>
        <v>99.99161090069637</v>
      </c>
      <c r="H41" s="51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</row>
    <row r="42" spans="1:249" s="63" customFormat="1" ht="23.25">
      <c r="A42" s="64" t="s">
        <v>151</v>
      </c>
      <c r="B42" s="65" t="s">
        <v>152</v>
      </c>
      <c r="C42" s="66">
        <v>11100000</v>
      </c>
      <c r="D42" s="66">
        <v>5466989.44</v>
      </c>
      <c r="E42" s="66">
        <v>5460309.74</v>
      </c>
      <c r="F42" s="105">
        <f t="shared" si="0"/>
        <v>49.19197963963964</v>
      </c>
      <c r="G42" s="105">
        <f t="shared" si="1"/>
        <v>99.87781757998054</v>
      </c>
      <c r="H42" s="51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</row>
    <row r="43" spans="1:249" s="63" customFormat="1" ht="23.25">
      <c r="A43" s="64" t="s">
        <v>153</v>
      </c>
      <c r="B43" s="65" t="s">
        <v>154</v>
      </c>
      <c r="C43" s="66">
        <v>422800</v>
      </c>
      <c r="D43" s="66">
        <v>211452</v>
      </c>
      <c r="E43" s="66">
        <v>189556.49</v>
      </c>
      <c r="F43" s="105">
        <f t="shared" si="0"/>
        <v>44.833606906338694</v>
      </c>
      <c r="G43" s="105">
        <f t="shared" si="1"/>
        <v>89.64516296842781</v>
      </c>
      <c r="H43" s="51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</row>
    <row r="44" spans="1:249" s="63" customFormat="1" ht="23.25">
      <c r="A44" s="64" t="s">
        <v>155</v>
      </c>
      <c r="B44" s="65" t="s">
        <v>156</v>
      </c>
      <c r="C44" s="66">
        <v>2225000</v>
      </c>
      <c r="D44" s="66">
        <v>1264255.41</v>
      </c>
      <c r="E44" s="66">
        <v>1261869.7</v>
      </c>
      <c r="F44" s="105">
        <f t="shared" si="0"/>
        <v>56.713244943820214</v>
      </c>
      <c r="G44" s="105">
        <f t="shared" si="1"/>
        <v>99.81129525085441</v>
      </c>
      <c r="H44" s="51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</row>
    <row r="45" spans="1:249" s="63" customFormat="1" ht="23.25">
      <c r="A45" s="64" t="s">
        <v>157</v>
      </c>
      <c r="B45" s="65" t="s">
        <v>158</v>
      </c>
      <c r="C45" s="66">
        <v>40000</v>
      </c>
      <c r="D45" s="66">
        <v>10820</v>
      </c>
      <c r="E45" s="66">
        <v>0</v>
      </c>
      <c r="F45" s="105">
        <f t="shared" si="0"/>
        <v>0</v>
      </c>
      <c r="G45" s="105">
        <f t="shared" si="1"/>
        <v>0</v>
      </c>
      <c r="H45" s="51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</row>
    <row r="46" spans="1:249" s="63" customFormat="1" ht="40.5">
      <c r="A46" s="64" t="s">
        <v>159</v>
      </c>
      <c r="B46" s="65" t="s">
        <v>160</v>
      </c>
      <c r="C46" s="66">
        <v>4796390</v>
      </c>
      <c r="D46" s="66">
        <v>3801382.24</v>
      </c>
      <c r="E46" s="66">
        <v>2726612.27</v>
      </c>
      <c r="F46" s="105">
        <f t="shared" si="0"/>
        <v>56.84717610536257</v>
      </c>
      <c r="G46" s="105">
        <f t="shared" si="1"/>
        <v>71.72686401565342</v>
      </c>
      <c r="H46" s="51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</row>
    <row r="47" spans="1:249" s="63" customFormat="1" ht="23.25">
      <c r="A47" s="64" t="s">
        <v>161</v>
      </c>
      <c r="B47" s="65" t="s">
        <v>162</v>
      </c>
      <c r="C47" s="66">
        <v>49000</v>
      </c>
      <c r="D47" s="66">
        <v>24743</v>
      </c>
      <c r="E47" s="66">
        <v>13743</v>
      </c>
      <c r="F47" s="105">
        <f t="shared" si="0"/>
        <v>28.046938775510206</v>
      </c>
      <c r="G47" s="105">
        <f t="shared" si="1"/>
        <v>55.5429818534535</v>
      </c>
      <c r="H47" s="51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</row>
    <row r="48" spans="1:249" s="63" customFormat="1" ht="23.25">
      <c r="A48" s="64" t="s">
        <v>163</v>
      </c>
      <c r="B48" s="65" t="s">
        <v>164</v>
      </c>
      <c r="C48" s="66">
        <v>588600</v>
      </c>
      <c r="D48" s="66">
        <v>346000</v>
      </c>
      <c r="E48" s="66">
        <v>274297.64</v>
      </c>
      <c r="F48" s="105">
        <f t="shared" si="0"/>
        <v>46.60170574243969</v>
      </c>
      <c r="G48" s="105">
        <f t="shared" si="1"/>
        <v>79.27677456647399</v>
      </c>
      <c r="H48" s="51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</row>
    <row r="49" spans="1:249" s="63" customFormat="1" ht="23.25">
      <c r="A49" s="64" t="s">
        <v>165</v>
      </c>
      <c r="B49" s="65" t="s">
        <v>166</v>
      </c>
      <c r="C49" s="66">
        <v>2200</v>
      </c>
      <c r="D49" s="66">
        <v>700</v>
      </c>
      <c r="E49" s="66">
        <v>0</v>
      </c>
      <c r="F49" s="105">
        <f t="shared" si="0"/>
        <v>0</v>
      </c>
      <c r="G49" s="105">
        <f t="shared" si="1"/>
        <v>0</v>
      </c>
      <c r="H49" s="51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</row>
    <row r="50" spans="1:249" s="63" customFormat="1" ht="23.25">
      <c r="A50" s="64" t="s">
        <v>167</v>
      </c>
      <c r="B50" s="65" t="s">
        <v>168</v>
      </c>
      <c r="C50" s="66">
        <v>1900</v>
      </c>
      <c r="D50" s="66">
        <v>1900</v>
      </c>
      <c r="E50" s="66">
        <v>0</v>
      </c>
      <c r="F50" s="105">
        <f t="shared" si="0"/>
        <v>0</v>
      </c>
      <c r="G50" s="105">
        <f t="shared" si="1"/>
        <v>0</v>
      </c>
      <c r="H50" s="51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</row>
    <row r="51" spans="1:249" s="63" customFormat="1" ht="23.25">
      <c r="A51" s="64" t="s">
        <v>169</v>
      </c>
      <c r="B51" s="65" t="s">
        <v>170</v>
      </c>
      <c r="C51" s="66">
        <v>5500</v>
      </c>
      <c r="D51" s="66">
        <v>2130</v>
      </c>
      <c r="E51" s="66">
        <v>785</v>
      </c>
      <c r="F51" s="105">
        <f t="shared" si="0"/>
        <v>14.272727272727273</v>
      </c>
      <c r="G51" s="105">
        <f t="shared" si="1"/>
        <v>36.85446009389671</v>
      </c>
      <c r="H51" s="51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</row>
    <row r="52" spans="1:249" s="63" customFormat="1" ht="23.25">
      <c r="A52" s="64" t="s">
        <v>171</v>
      </c>
      <c r="B52" s="65" t="s">
        <v>172</v>
      </c>
      <c r="C52" s="66">
        <v>5700</v>
      </c>
      <c r="D52" s="66">
        <v>4670</v>
      </c>
      <c r="E52" s="66">
        <v>590</v>
      </c>
      <c r="F52" s="105">
        <f t="shared" si="0"/>
        <v>10.350877192982457</v>
      </c>
      <c r="G52" s="105">
        <f t="shared" si="1"/>
        <v>12.633832976445397</v>
      </c>
      <c r="H52" s="51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</row>
    <row r="53" spans="1:249" s="63" customFormat="1" ht="40.5">
      <c r="A53" s="64" t="s">
        <v>173</v>
      </c>
      <c r="B53" s="65" t="s">
        <v>174</v>
      </c>
      <c r="C53" s="66">
        <v>346000</v>
      </c>
      <c r="D53" s="66">
        <v>163116</v>
      </c>
      <c r="E53" s="66">
        <v>159043.71</v>
      </c>
      <c r="F53" s="105">
        <f t="shared" si="0"/>
        <v>45.9663901734104</v>
      </c>
      <c r="G53" s="105">
        <f t="shared" si="1"/>
        <v>97.5034392702126</v>
      </c>
      <c r="H53" s="51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</row>
    <row r="54" spans="1:249" s="63" customFormat="1" ht="23.25">
      <c r="A54" s="64" t="s">
        <v>175</v>
      </c>
      <c r="B54" s="65" t="s">
        <v>176</v>
      </c>
      <c r="C54" s="66">
        <v>200000</v>
      </c>
      <c r="D54" s="66">
        <v>103860.59</v>
      </c>
      <c r="E54" s="66">
        <v>95960.59</v>
      </c>
      <c r="F54" s="105">
        <f t="shared" si="0"/>
        <v>47.980295</v>
      </c>
      <c r="G54" s="105">
        <f t="shared" si="1"/>
        <v>92.39364998793094</v>
      </c>
      <c r="H54" s="51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</row>
    <row r="55" spans="1:249" s="63" customFormat="1" ht="23.25">
      <c r="A55" s="64" t="s">
        <v>177</v>
      </c>
      <c r="B55" s="65" t="s">
        <v>178</v>
      </c>
      <c r="C55" s="66">
        <v>312000</v>
      </c>
      <c r="D55" s="66">
        <v>312000</v>
      </c>
      <c r="E55" s="66">
        <v>99428.48</v>
      </c>
      <c r="F55" s="105">
        <f t="shared" si="0"/>
        <v>31.868102564102564</v>
      </c>
      <c r="G55" s="105">
        <f t="shared" si="1"/>
        <v>31.868102564102564</v>
      </c>
      <c r="H55" s="51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A55" s="62"/>
      <c r="HB55" s="62"/>
      <c r="HC55" s="62"/>
      <c r="HD55" s="62"/>
      <c r="HE55" s="6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B55" s="62"/>
      <c r="IC55" s="62"/>
      <c r="ID55" s="62"/>
      <c r="IE55" s="62"/>
      <c r="IF55" s="62"/>
      <c r="IG55" s="62"/>
      <c r="IH55" s="62"/>
      <c r="II55" s="62"/>
      <c r="IJ55" s="62"/>
      <c r="IK55" s="62"/>
      <c r="IL55" s="62"/>
      <c r="IM55" s="62"/>
      <c r="IN55" s="62"/>
      <c r="IO55" s="62"/>
    </row>
    <row r="56" spans="1:7" ht="22.5">
      <c r="A56" s="59" t="s">
        <v>179</v>
      </c>
      <c r="B56" s="60" t="s">
        <v>180</v>
      </c>
      <c r="C56" s="61">
        <f>SUM(C57:C62)</f>
        <v>5663287</v>
      </c>
      <c r="D56" s="61">
        <f>SUM(D57:D62)</f>
        <v>3174689</v>
      </c>
      <c r="E56" s="79">
        <f>SUM(E57:E62)</f>
        <v>3110385.39</v>
      </c>
      <c r="F56" s="104">
        <f t="shared" si="0"/>
        <v>54.9219100144492</v>
      </c>
      <c r="G56" s="104">
        <f t="shared" si="1"/>
        <v>97.97449104463462</v>
      </c>
    </row>
    <row r="57" spans="1:7" ht="23.25">
      <c r="A57" s="64" t="s">
        <v>181</v>
      </c>
      <c r="B57" s="65" t="s">
        <v>182</v>
      </c>
      <c r="C57" s="66">
        <v>50000</v>
      </c>
      <c r="D57" s="66">
        <v>24000</v>
      </c>
      <c r="E57" s="66">
        <v>20235.84</v>
      </c>
      <c r="F57" s="105">
        <f t="shared" si="0"/>
        <v>40.47168</v>
      </c>
      <c r="G57" s="105">
        <f t="shared" si="1"/>
        <v>84.316</v>
      </c>
    </row>
    <row r="58" spans="1:249" s="63" customFormat="1" ht="23.25">
      <c r="A58" s="64" t="s">
        <v>183</v>
      </c>
      <c r="B58" s="65" t="s">
        <v>184</v>
      </c>
      <c r="C58" s="66">
        <v>3566075</v>
      </c>
      <c r="D58" s="66">
        <v>1710188</v>
      </c>
      <c r="E58" s="66">
        <v>1674987.68</v>
      </c>
      <c r="F58" s="105">
        <f t="shared" si="0"/>
        <v>46.970063164683864</v>
      </c>
      <c r="G58" s="105">
        <f t="shared" si="1"/>
        <v>97.94172804393435</v>
      </c>
      <c r="H58" s="51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A58" s="62"/>
      <c r="HB58" s="62"/>
      <c r="HC58" s="62"/>
      <c r="HD58" s="62"/>
      <c r="HE58" s="6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B58" s="62"/>
      <c r="IC58" s="62"/>
      <c r="ID58" s="62"/>
      <c r="IE58" s="62"/>
      <c r="IF58" s="62"/>
      <c r="IG58" s="62"/>
      <c r="IH58" s="62"/>
      <c r="II58" s="62"/>
      <c r="IJ58" s="62"/>
      <c r="IK58" s="62"/>
      <c r="IL58" s="62"/>
      <c r="IM58" s="62"/>
      <c r="IN58" s="62"/>
      <c r="IO58" s="62"/>
    </row>
    <row r="59" spans="1:249" s="63" customFormat="1" ht="23.25">
      <c r="A59" s="64" t="s">
        <v>185</v>
      </c>
      <c r="B59" s="65" t="s">
        <v>186</v>
      </c>
      <c r="C59" s="66">
        <v>6097</v>
      </c>
      <c r="D59" s="66">
        <v>6097</v>
      </c>
      <c r="E59" s="66">
        <v>5996.75</v>
      </c>
      <c r="F59" s="105">
        <f t="shared" si="0"/>
        <v>98.35574872888306</v>
      </c>
      <c r="G59" s="105">
        <f t="shared" si="1"/>
        <v>98.35574872888306</v>
      </c>
      <c r="H59" s="51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B59" s="62"/>
      <c r="IC59" s="62"/>
      <c r="ID59" s="62"/>
      <c r="IE59" s="62"/>
      <c r="IF59" s="62"/>
      <c r="IG59" s="62"/>
      <c r="IH59" s="62"/>
      <c r="II59" s="62"/>
      <c r="IJ59" s="62"/>
      <c r="IK59" s="62"/>
      <c r="IL59" s="62"/>
      <c r="IM59" s="62"/>
      <c r="IN59" s="62"/>
      <c r="IO59" s="62"/>
    </row>
    <row r="60" spans="1:249" s="63" customFormat="1" ht="23.25">
      <c r="A60" s="64" t="s">
        <v>187</v>
      </c>
      <c r="B60" s="65" t="s">
        <v>188</v>
      </c>
      <c r="C60" s="66">
        <v>992308</v>
      </c>
      <c r="D60" s="66">
        <v>627769</v>
      </c>
      <c r="E60" s="66">
        <v>614730.16</v>
      </c>
      <c r="F60" s="105">
        <f t="shared" si="0"/>
        <v>61.94953179859479</v>
      </c>
      <c r="G60" s="105">
        <f t="shared" si="1"/>
        <v>97.92298759575577</v>
      </c>
      <c r="H60" s="51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B60" s="62"/>
      <c r="IC60" s="62"/>
      <c r="ID60" s="62"/>
      <c r="IE60" s="62"/>
      <c r="IF60" s="62"/>
      <c r="IG60" s="62"/>
      <c r="IH60" s="62"/>
      <c r="II60" s="62"/>
      <c r="IJ60" s="62"/>
      <c r="IK60" s="62"/>
      <c r="IL60" s="62"/>
      <c r="IM60" s="62"/>
      <c r="IN60" s="62"/>
      <c r="IO60" s="62"/>
    </row>
    <row r="61" spans="1:249" s="63" customFormat="1" ht="23.25">
      <c r="A61" s="64" t="s">
        <v>189</v>
      </c>
      <c r="B61" s="65" t="s">
        <v>190</v>
      </c>
      <c r="C61" s="66">
        <v>512667</v>
      </c>
      <c r="D61" s="66">
        <v>512667</v>
      </c>
      <c r="E61" s="66">
        <v>511097.77</v>
      </c>
      <c r="F61" s="105">
        <f t="shared" si="0"/>
        <v>99.69390852151592</v>
      </c>
      <c r="G61" s="105">
        <f t="shared" si="1"/>
        <v>99.69390852151592</v>
      </c>
      <c r="H61" s="51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2"/>
      <c r="FK61" s="62"/>
      <c r="FL61" s="62"/>
      <c r="FM61" s="62"/>
      <c r="FN61" s="62"/>
      <c r="FO61" s="62"/>
      <c r="FP61" s="62"/>
      <c r="FQ61" s="62"/>
      <c r="FR61" s="62"/>
      <c r="FS61" s="62"/>
      <c r="FT61" s="62"/>
      <c r="FU61" s="62"/>
      <c r="FV61" s="62"/>
      <c r="FW61" s="62"/>
      <c r="FX61" s="62"/>
      <c r="FY61" s="62"/>
      <c r="FZ61" s="62"/>
      <c r="GA61" s="62"/>
      <c r="GB61" s="62"/>
      <c r="GC61" s="62"/>
      <c r="GD61" s="62"/>
      <c r="GE61" s="62"/>
      <c r="GF61" s="62"/>
      <c r="GG61" s="62"/>
      <c r="GH61" s="62"/>
      <c r="GI61" s="62"/>
      <c r="GJ61" s="62"/>
      <c r="GK61" s="62"/>
      <c r="GL61" s="62"/>
      <c r="GM61" s="62"/>
      <c r="GN61" s="62"/>
      <c r="GO61" s="62"/>
      <c r="GP61" s="62"/>
      <c r="GQ61" s="62"/>
      <c r="GR61" s="62"/>
      <c r="GS61" s="62"/>
      <c r="GT61" s="62"/>
      <c r="GU61" s="62"/>
      <c r="GV61" s="62"/>
      <c r="GW61" s="62"/>
      <c r="GX61" s="62"/>
      <c r="GY61" s="62"/>
      <c r="GZ61" s="62"/>
      <c r="HA61" s="62"/>
      <c r="HB61" s="62"/>
      <c r="HC61" s="62"/>
      <c r="HD61" s="62"/>
      <c r="HE61" s="62"/>
      <c r="HF61" s="62"/>
      <c r="HG61" s="62"/>
      <c r="HH61" s="62"/>
      <c r="HI61" s="62"/>
      <c r="HJ61" s="62"/>
      <c r="HK61" s="62"/>
      <c r="HL61" s="62"/>
      <c r="HM61" s="62"/>
      <c r="HN61" s="62"/>
      <c r="HO61" s="62"/>
      <c r="HP61" s="62"/>
      <c r="HQ61" s="62"/>
      <c r="HR61" s="62"/>
      <c r="HS61" s="62"/>
      <c r="HT61" s="62"/>
      <c r="HU61" s="62"/>
      <c r="HV61" s="62"/>
      <c r="HW61" s="62"/>
      <c r="HX61" s="62"/>
      <c r="HY61" s="62"/>
      <c r="HZ61" s="62"/>
      <c r="IA61" s="62"/>
      <c r="IB61" s="62"/>
      <c r="IC61" s="62"/>
      <c r="ID61" s="62"/>
      <c r="IE61" s="62"/>
      <c r="IF61" s="62"/>
      <c r="IG61" s="62"/>
      <c r="IH61" s="62"/>
      <c r="II61" s="62"/>
      <c r="IJ61" s="62"/>
      <c r="IK61" s="62"/>
      <c r="IL61" s="62"/>
      <c r="IM61" s="62"/>
      <c r="IN61" s="62"/>
      <c r="IO61" s="62"/>
    </row>
    <row r="62" spans="1:249" s="63" customFormat="1" ht="23.25">
      <c r="A62" s="64" t="s">
        <v>191</v>
      </c>
      <c r="B62" s="65" t="s">
        <v>192</v>
      </c>
      <c r="C62" s="66">
        <v>536140</v>
      </c>
      <c r="D62" s="66">
        <v>293968</v>
      </c>
      <c r="E62" s="66">
        <v>283337.19</v>
      </c>
      <c r="F62" s="105">
        <f t="shared" si="0"/>
        <v>52.84761256388257</v>
      </c>
      <c r="G62" s="105">
        <f t="shared" si="1"/>
        <v>96.38368461873401</v>
      </c>
      <c r="H62" s="51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2"/>
      <c r="FK62" s="62"/>
      <c r="FL62" s="62"/>
      <c r="FM62" s="62"/>
      <c r="FN62" s="62"/>
      <c r="FO62" s="62"/>
      <c r="FP62" s="62"/>
      <c r="FQ62" s="62"/>
      <c r="FR62" s="62"/>
      <c r="FS62" s="62"/>
      <c r="FT62" s="62"/>
      <c r="FU62" s="62"/>
      <c r="FV62" s="62"/>
      <c r="FW62" s="62"/>
      <c r="FX62" s="62"/>
      <c r="FY62" s="62"/>
      <c r="FZ62" s="62"/>
      <c r="GA62" s="62"/>
      <c r="GB62" s="62"/>
      <c r="GC62" s="62"/>
      <c r="GD62" s="62"/>
      <c r="GE62" s="62"/>
      <c r="GF62" s="62"/>
      <c r="GG62" s="62"/>
      <c r="GH62" s="62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62"/>
      <c r="GU62" s="62"/>
      <c r="GV62" s="62"/>
      <c r="GW62" s="62"/>
      <c r="GX62" s="62"/>
      <c r="GY62" s="62"/>
      <c r="GZ62" s="62"/>
      <c r="HA62" s="62"/>
      <c r="HB62" s="62"/>
      <c r="HC62" s="62"/>
      <c r="HD62" s="62"/>
      <c r="HE62" s="62"/>
      <c r="HF62" s="62"/>
      <c r="HG62" s="62"/>
      <c r="HH62" s="62"/>
      <c r="HI62" s="62"/>
      <c r="HJ62" s="62"/>
      <c r="HK62" s="62"/>
      <c r="HL62" s="62"/>
      <c r="HM62" s="62"/>
      <c r="HN62" s="62"/>
      <c r="HO62" s="62"/>
      <c r="HP62" s="62"/>
      <c r="HQ62" s="62"/>
      <c r="HR62" s="62"/>
      <c r="HS62" s="62"/>
      <c r="HT62" s="62"/>
      <c r="HU62" s="62"/>
      <c r="HV62" s="62"/>
      <c r="HW62" s="62"/>
      <c r="HX62" s="62"/>
      <c r="HY62" s="62"/>
      <c r="HZ62" s="62"/>
      <c r="IA62" s="62"/>
      <c r="IB62" s="62"/>
      <c r="IC62" s="62"/>
      <c r="ID62" s="62"/>
      <c r="IE62" s="62"/>
      <c r="IF62" s="62"/>
      <c r="IG62" s="62"/>
      <c r="IH62" s="62"/>
      <c r="II62" s="62"/>
      <c r="IJ62" s="62"/>
      <c r="IK62" s="62"/>
      <c r="IL62" s="62"/>
      <c r="IM62" s="62"/>
      <c r="IN62" s="62"/>
      <c r="IO62" s="62"/>
    </row>
    <row r="63" spans="1:249" s="63" customFormat="1" ht="22.5">
      <c r="A63" s="59" t="s">
        <v>193</v>
      </c>
      <c r="B63" s="60" t="s">
        <v>194</v>
      </c>
      <c r="C63" s="61">
        <f>SUM(C64:C66)</f>
        <v>1320600</v>
      </c>
      <c r="D63" s="61">
        <f>SUM(D64:D66)</f>
        <v>719550</v>
      </c>
      <c r="E63" s="61">
        <f>SUM(E64:E66)</f>
        <v>611114.4199999999</v>
      </c>
      <c r="F63" s="104">
        <f t="shared" si="0"/>
        <v>46.27551264576707</v>
      </c>
      <c r="G63" s="104">
        <f t="shared" si="1"/>
        <v>84.93008408032797</v>
      </c>
      <c r="H63" s="51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2"/>
      <c r="FZ63" s="62"/>
      <c r="GA63" s="62"/>
      <c r="GB63" s="62"/>
      <c r="GC63" s="62"/>
      <c r="GD63" s="62"/>
      <c r="GE63" s="62"/>
      <c r="GF63" s="62"/>
      <c r="GG63" s="62"/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62"/>
      <c r="GV63" s="62"/>
      <c r="GW63" s="62"/>
      <c r="GX63" s="62"/>
      <c r="GY63" s="6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  <c r="HK63" s="62"/>
      <c r="HL63" s="62"/>
      <c r="HM63" s="62"/>
      <c r="HN63" s="62"/>
      <c r="HO63" s="62"/>
      <c r="HP63" s="62"/>
      <c r="HQ63" s="62"/>
      <c r="HR63" s="62"/>
      <c r="HS63" s="62"/>
      <c r="HT63" s="62"/>
      <c r="HU63" s="62"/>
      <c r="HV63" s="62"/>
      <c r="HW63" s="62"/>
      <c r="HX63" s="62"/>
      <c r="HY63" s="62"/>
      <c r="HZ63" s="62"/>
      <c r="IA63" s="62"/>
      <c r="IB63" s="62"/>
      <c r="IC63" s="62"/>
      <c r="ID63" s="62"/>
      <c r="IE63" s="62"/>
      <c r="IF63" s="62"/>
      <c r="IG63" s="62"/>
      <c r="IH63" s="62"/>
      <c r="II63" s="62"/>
      <c r="IJ63" s="62"/>
      <c r="IK63" s="62"/>
      <c r="IL63" s="62"/>
      <c r="IM63" s="62"/>
      <c r="IN63" s="62"/>
      <c r="IO63" s="62"/>
    </row>
    <row r="64" spans="1:249" s="63" customFormat="1" ht="23.25">
      <c r="A64" s="64" t="s">
        <v>195</v>
      </c>
      <c r="B64" s="65" t="s">
        <v>196</v>
      </c>
      <c r="C64" s="66">
        <v>25700</v>
      </c>
      <c r="D64" s="66">
        <v>9310</v>
      </c>
      <c r="E64" s="66">
        <v>6310</v>
      </c>
      <c r="F64" s="105">
        <f t="shared" si="0"/>
        <v>24.552529182879375</v>
      </c>
      <c r="G64" s="105">
        <f t="shared" si="1"/>
        <v>67.7765843179377</v>
      </c>
      <c r="H64" s="51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2"/>
      <c r="FK64" s="62"/>
      <c r="FL64" s="62"/>
      <c r="FM64" s="62"/>
      <c r="FN64" s="62"/>
      <c r="FO64" s="62"/>
      <c r="FP64" s="62"/>
      <c r="FQ64" s="62"/>
      <c r="FR64" s="62"/>
      <c r="FS64" s="62"/>
      <c r="FT64" s="62"/>
      <c r="FU64" s="62"/>
      <c r="FV64" s="62"/>
      <c r="FW64" s="62"/>
      <c r="FX64" s="62"/>
      <c r="FY64" s="62"/>
      <c r="FZ64" s="62"/>
      <c r="GA64" s="62"/>
      <c r="GB64" s="62"/>
      <c r="GC64" s="62"/>
      <c r="GD64" s="62"/>
      <c r="GE64" s="62"/>
      <c r="GF64" s="62"/>
      <c r="GG64" s="62"/>
      <c r="GH64" s="62"/>
      <c r="GI64" s="62"/>
      <c r="GJ64" s="62"/>
      <c r="GK64" s="62"/>
      <c r="GL64" s="62"/>
      <c r="GM64" s="62"/>
      <c r="GN64" s="62"/>
      <c r="GO64" s="62"/>
      <c r="GP64" s="62"/>
      <c r="GQ64" s="62"/>
      <c r="GR64" s="62"/>
      <c r="GS64" s="62"/>
      <c r="GT64" s="62"/>
      <c r="GU64" s="62"/>
      <c r="GV64" s="62"/>
      <c r="GW64" s="62"/>
      <c r="GX64" s="62"/>
      <c r="GY64" s="62"/>
      <c r="GZ64" s="62"/>
      <c r="HA64" s="62"/>
      <c r="HB64" s="62"/>
      <c r="HC64" s="62"/>
      <c r="HD64" s="62"/>
      <c r="HE64" s="62"/>
      <c r="HF64" s="62"/>
      <c r="HG64" s="62"/>
      <c r="HH64" s="62"/>
      <c r="HI64" s="62"/>
      <c r="HJ64" s="62"/>
      <c r="HK64" s="62"/>
      <c r="HL64" s="62"/>
      <c r="HM64" s="62"/>
      <c r="HN64" s="62"/>
      <c r="HO64" s="62"/>
      <c r="HP64" s="62"/>
      <c r="HQ64" s="62"/>
      <c r="HR64" s="62"/>
      <c r="HS64" s="62"/>
      <c r="HT64" s="62"/>
      <c r="HU64" s="62"/>
      <c r="HV64" s="62"/>
      <c r="HW64" s="62"/>
      <c r="HX64" s="62"/>
      <c r="HY64" s="62"/>
      <c r="HZ64" s="62"/>
      <c r="IA64" s="62"/>
      <c r="IB64" s="62"/>
      <c r="IC64" s="62"/>
      <c r="ID64" s="62"/>
      <c r="IE64" s="62"/>
      <c r="IF64" s="62"/>
      <c r="IG64" s="62"/>
      <c r="IH64" s="62"/>
      <c r="II64" s="62"/>
      <c r="IJ64" s="62"/>
      <c r="IK64" s="62"/>
      <c r="IL64" s="62"/>
      <c r="IM64" s="62"/>
      <c r="IN64" s="62"/>
      <c r="IO64" s="62"/>
    </row>
    <row r="65" spans="1:249" s="63" customFormat="1" ht="23.25">
      <c r="A65" s="64" t="s">
        <v>197</v>
      </c>
      <c r="B65" s="65" t="s">
        <v>198</v>
      </c>
      <c r="C65" s="66">
        <v>1099500</v>
      </c>
      <c r="D65" s="66">
        <v>599090</v>
      </c>
      <c r="E65" s="66">
        <v>506877.54</v>
      </c>
      <c r="F65" s="105">
        <f t="shared" si="0"/>
        <v>46.1007312414734</v>
      </c>
      <c r="G65" s="105">
        <f t="shared" si="1"/>
        <v>84.60791199986646</v>
      </c>
      <c r="H65" s="51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A65" s="62"/>
      <c r="HB65" s="62"/>
      <c r="HC65" s="62"/>
      <c r="HD65" s="62"/>
      <c r="HE65" s="6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B65" s="62"/>
      <c r="IC65" s="62"/>
      <c r="ID65" s="62"/>
      <c r="IE65" s="62"/>
      <c r="IF65" s="62"/>
      <c r="IG65" s="62"/>
      <c r="IH65" s="62"/>
      <c r="II65" s="62"/>
      <c r="IJ65" s="62"/>
      <c r="IK65" s="62"/>
      <c r="IL65" s="62"/>
      <c r="IM65" s="62"/>
      <c r="IN65" s="62"/>
      <c r="IO65" s="62"/>
    </row>
    <row r="66" spans="1:249" s="63" customFormat="1" ht="23.25" customHeight="1">
      <c r="A66" s="64" t="s">
        <v>199</v>
      </c>
      <c r="B66" s="65" t="s">
        <v>200</v>
      </c>
      <c r="C66" s="66">
        <v>195400</v>
      </c>
      <c r="D66" s="66">
        <v>111150</v>
      </c>
      <c r="E66" s="66">
        <v>97926.88</v>
      </c>
      <c r="F66" s="105">
        <f t="shared" si="0"/>
        <v>50.116110542476974</v>
      </c>
      <c r="G66" s="105">
        <f t="shared" si="1"/>
        <v>88.1033558254611</v>
      </c>
      <c r="H66" s="51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A66" s="62"/>
      <c r="HB66" s="62"/>
      <c r="HC66" s="62"/>
      <c r="HD66" s="62"/>
      <c r="HE66" s="6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B66" s="62"/>
      <c r="IC66" s="62"/>
      <c r="ID66" s="62"/>
      <c r="IE66" s="62"/>
      <c r="IF66" s="62"/>
      <c r="IG66" s="62"/>
      <c r="IH66" s="62"/>
      <c r="II66" s="62"/>
      <c r="IJ66" s="62"/>
      <c r="IK66" s="62"/>
      <c r="IL66" s="62"/>
      <c r="IM66" s="62"/>
      <c r="IN66" s="62"/>
      <c r="IO66" s="62"/>
    </row>
    <row r="67" spans="1:249" s="63" customFormat="1" ht="22.5">
      <c r="A67" s="59" t="s">
        <v>201</v>
      </c>
      <c r="B67" s="60" t="s">
        <v>202</v>
      </c>
      <c r="C67" s="61">
        <f>C68</f>
        <v>40000</v>
      </c>
      <c r="D67" s="61">
        <f>D68</f>
        <v>35000</v>
      </c>
      <c r="E67" s="61">
        <f>E68</f>
        <v>25606.98</v>
      </c>
      <c r="F67" s="104">
        <f t="shared" si="0"/>
        <v>64.01745</v>
      </c>
      <c r="G67" s="104">
        <f t="shared" si="1"/>
        <v>73.16279999999999</v>
      </c>
      <c r="H67" s="51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A67" s="62"/>
      <c r="HB67" s="62"/>
      <c r="HC67" s="62"/>
      <c r="HD67" s="62"/>
      <c r="HE67" s="6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B67" s="62"/>
      <c r="IC67" s="62"/>
      <c r="ID67" s="62"/>
      <c r="IE67" s="62"/>
      <c r="IF67" s="62"/>
      <c r="IG67" s="62"/>
      <c r="IH67" s="62"/>
      <c r="II67" s="62"/>
      <c r="IJ67" s="62"/>
      <c r="IK67" s="62"/>
      <c r="IL67" s="62"/>
      <c r="IM67" s="62"/>
      <c r="IN67" s="62"/>
      <c r="IO67" s="62"/>
    </row>
    <row r="68" spans="1:249" s="63" customFormat="1" ht="23.25">
      <c r="A68" s="64" t="s">
        <v>203</v>
      </c>
      <c r="B68" s="65" t="s">
        <v>204</v>
      </c>
      <c r="C68" s="66">
        <v>40000</v>
      </c>
      <c r="D68" s="66">
        <v>35000</v>
      </c>
      <c r="E68" s="66">
        <v>25606.98</v>
      </c>
      <c r="F68" s="105">
        <f t="shared" si="0"/>
        <v>64.01745</v>
      </c>
      <c r="G68" s="105">
        <f t="shared" si="1"/>
        <v>73.16279999999999</v>
      </c>
      <c r="H68" s="51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A68" s="62"/>
      <c r="HB68" s="62"/>
      <c r="HC68" s="62"/>
      <c r="HD68" s="62"/>
      <c r="HE68" s="6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B68" s="62"/>
      <c r="IC68" s="62"/>
      <c r="ID68" s="62"/>
      <c r="IE68" s="62"/>
      <c r="IF68" s="62"/>
      <c r="IG68" s="62"/>
      <c r="IH68" s="62"/>
      <c r="II68" s="62"/>
      <c r="IJ68" s="62"/>
      <c r="IK68" s="62"/>
      <c r="IL68" s="62"/>
      <c r="IM68" s="62"/>
      <c r="IN68" s="62"/>
      <c r="IO68" s="62"/>
    </row>
    <row r="69" spans="1:7" ht="22.5">
      <c r="A69" s="59" t="s">
        <v>205</v>
      </c>
      <c r="B69" s="60" t="s">
        <v>206</v>
      </c>
      <c r="C69" s="61">
        <v>50000</v>
      </c>
      <c r="D69" s="61">
        <v>20000</v>
      </c>
      <c r="E69" s="61">
        <v>0</v>
      </c>
      <c r="F69" s="104">
        <f aca="true" t="shared" si="3" ref="F69:F88">SUM(E69/C69*100)</f>
        <v>0</v>
      </c>
      <c r="G69" s="104">
        <f aca="true" t="shared" si="4" ref="G69:G88">SUM(E69/D69*100)</f>
        <v>0</v>
      </c>
    </row>
    <row r="70" spans="1:7" ht="23.25">
      <c r="A70" s="64" t="s">
        <v>207</v>
      </c>
      <c r="B70" s="65" t="s">
        <v>208</v>
      </c>
      <c r="C70" s="66">
        <v>50000</v>
      </c>
      <c r="D70" s="66">
        <v>20000</v>
      </c>
      <c r="E70" s="66">
        <v>0</v>
      </c>
      <c r="F70" s="105">
        <f t="shared" si="3"/>
        <v>0</v>
      </c>
      <c r="G70" s="105">
        <f t="shared" si="4"/>
        <v>0</v>
      </c>
    </row>
    <row r="71" spans="1:7" ht="22.5">
      <c r="A71" s="59" t="s">
        <v>209</v>
      </c>
      <c r="B71" s="60" t="s">
        <v>210</v>
      </c>
      <c r="C71" s="61">
        <v>50000</v>
      </c>
      <c r="D71" s="61">
        <v>50000</v>
      </c>
      <c r="E71" s="61">
        <v>0</v>
      </c>
      <c r="F71" s="104">
        <f t="shared" si="3"/>
        <v>0</v>
      </c>
      <c r="G71" s="104">
        <f t="shared" si="4"/>
        <v>0</v>
      </c>
    </row>
    <row r="72" spans="1:249" s="63" customFormat="1" ht="23.25">
      <c r="A72" s="64" t="s">
        <v>211</v>
      </c>
      <c r="B72" s="65" t="s">
        <v>212</v>
      </c>
      <c r="C72" s="66">
        <v>50000</v>
      </c>
      <c r="D72" s="66">
        <v>50000</v>
      </c>
      <c r="E72" s="66">
        <v>0</v>
      </c>
      <c r="F72" s="105">
        <f t="shared" si="3"/>
        <v>0</v>
      </c>
      <c r="G72" s="105">
        <f t="shared" si="4"/>
        <v>0</v>
      </c>
      <c r="H72" s="71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62"/>
      <c r="FL72" s="62"/>
      <c r="FM72" s="62"/>
      <c r="FN72" s="62"/>
      <c r="FO72" s="62"/>
      <c r="FP72" s="62"/>
      <c r="FQ72" s="62"/>
      <c r="FR72" s="62"/>
      <c r="FS72" s="62"/>
      <c r="FT72" s="62"/>
      <c r="FU72" s="62"/>
      <c r="FV72" s="62"/>
      <c r="FW72" s="62"/>
      <c r="FX72" s="62"/>
      <c r="FY72" s="62"/>
      <c r="FZ72" s="62"/>
      <c r="GA72" s="62"/>
      <c r="GB72" s="62"/>
      <c r="GC72" s="62"/>
      <c r="GD72" s="62"/>
      <c r="GE72" s="62"/>
      <c r="GF72" s="62"/>
      <c r="GG72" s="62"/>
      <c r="GH72" s="62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62"/>
      <c r="GU72" s="62"/>
      <c r="GV72" s="62"/>
      <c r="GW72" s="62"/>
      <c r="GX72" s="62"/>
      <c r="GY72" s="62"/>
      <c r="GZ72" s="62"/>
      <c r="HA72" s="62"/>
      <c r="HB72" s="62"/>
      <c r="HC72" s="62"/>
      <c r="HD72" s="62"/>
      <c r="HE72" s="62"/>
      <c r="HF72" s="62"/>
      <c r="HG72" s="62"/>
      <c r="HH72" s="62"/>
      <c r="HI72" s="62"/>
      <c r="HJ72" s="62"/>
      <c r="HK72" s="62"/>
      <c r="HL72" s="62"/>
      <c r="HM72" s="62"/>
      <c r="HN72" s="62"/>
      <c r="HO72" s="62"/>
      <c r="HP72" s="62"/>
      <c r="HQ72" s="62"/>
      <c r="HR72" s="62"/>
      <c r="HS72" s="62"/>
      <c r="HT72" s="62"/>
      <c r="HU72" s="62"/>
      <c r="HV72" s="62"/>
      <c r="HW72" s="62"/>
      <c r="HX72" s="62"/>
      <c r="HY72" s="62"/>
      <c r="HZ72" s="62"/>
      <c r="IA72" s="62"/>
      <c r="IB72" s="62"/>
      <c r="IC72" s="62"/>
      <c r="ID72" s="62"/>
      <c r="IE72" s="62"/>
      <c r="IF72" s="62"/>
      <c r="IG72" s="62"/>
      <c r="IH72" s="62"/>
      <c r="II72" s="62"/>
      <c r="IJ72" s="62"/>
      <c r="IK72" s="62"/>
      <c r="IL72" s="62"/>
      <c r="IM72" s="62"/>
      <c r="IN72" s="62"/>
      <c r="IO72" s="62"/>
    </row>
    <row r="73" spans="1:7" ht="22.5">
      <c r="A73" s="59" t="s">
        <v>213</v>
      </c>
      <c r="B73" s="60" t="s">
        <v>214</v>
      </c>
      <c r="C73" s="61">
        <f>SUM(C74:C75)</f>
        <v>285000</v>
      </c>
      <c r="D73" s="61">
        <f>SUM(D74:D75)</f>
        <v>215000</v>
      </c>
      <c r="E73" s="61">
        <f>SUM(E74:E75)</f>
        <v>32991.76</v>
      </c>
      <c r="F73" s="104">
        <f t="shared" si="3"/>
        <v>11.576056140350879</v>
      </c>
      <c r="G73" s="104">
        <f t="shared" si="4"/>
        <v>15.34500465116279</v>
      </c>
    </row>
    <row r="74" spans="1:249" s="63" customFormat="1" ht="23.25">
      <c r="A74" s="64" t="s">
        <v>215</v>
      </c>
      <c r="B74" s="65" t="s">
        <v>216</v>
      </c>
      <c r="C74" s="66">
        <v>150000</v>
      </c>
      <c r="D74" s="66">
        <v>80000</v>
      </c>
      <c r="E74" s="66">
        <v>0</v>
      </c>
      <c r="F74" s="105">
        <f t="shared" si="3"/>
        <v>0</v>
      </c>
      <c r="G74" s="105">
        <f t="shared" si="4"/>
        <v>0</v>
      </c>
      <c r="H74" s="51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  <c r="FK74" s="62"/>
      <c r="FL74" s="62"/>
      <c r="FM74" s="62"/>
      <c r="FN74" s="62"/>
      <c r="FO74" s="62"/>
      <c r="FP74" s="62"/>
      <c r="FQ74" s="62"/>
      <c r="FR74" s="62"/>
      <c r="FS74" s="62"/>
      <c r="FT74" s="62"/>
      <c r="FU74" s="62"/>
      <c r="FV74" s="62"/>
      <c r="FW74" s="62"/>
      <c r="FX74" s="62"/>
      <c r="FY74" s="62"/>
      <c r="FZ74" s="62"/>
      <c r="GA74" s="62"/>
      <c r="GB74" s="62"/>
      <c r="GC74" s="62"/>
      <c r="GD74" s="62"/>
      <c r="GE74" s="62"/>
      <c r="GF74" s="62"/>
      <c r="GG74" s="62"/>
      <c r="GH74" s="62"/>
      <c r="GI74" s="62"/>
      <c r="GJ74" s="62"/>
      <c r="GK74" s="62"/>
      <c r="GL74" s="62"/>
      <c r="GM74" s="62"/>
      <c r="GN74" s="62"/>
      <c r="GO74" s="62"/>
      <c r="GP74" s="62"/>
      <c r="GQ74" s="62"/>
      <c r="GR74" s="62"/>
      <c r="GS74" s="62"/>
      <c r="GT74" s="62"/>
      <c r="GU74" s="62"/>
      <c r="GV74" s="62"/>
      <c r="GW74" s="62"/>
      <c r="GX74" s="62"/>
      <c r="GY74" s="62"/>
      <c r="GZ74" s="62"/>
      <c r="HA74" s="62"/>
      <c r="HB74" s="62"/>
      <c r="HC74" s="62"/>
      <c r="HD74" s="62"/>
      <c r="HE74" s="62"/>
      <c r="HF74" s="62"/>
      <c r="HG74" s="62"/>
      <c r="HH74" s="62"/>
      <c r="HI74" s="62"/>
      <c r="HJ74" s="62"/>
      <c r="HK74" s="62"/>
      <c r="HL74" s="62"/>
      <c r="HM74" s="62"/>
      <c r="HN74" s="62"/>
      <c r="HO74" s="62"/>
      <c r="HP74" s="62"/>
      <c r="HQ74" s="62"/>
      <c r="HR74" s="62"/>
      <c r="HS74" s="62"/>
      <c r="HT74" s="62"/>
      <c r="HU74" s="62"/>
      <c r="HV74" s="62"/>
      <c r="HW74" s="62"/>
      <c r="HX74" s="62"/>
      <c r="HY74" s="62"/>
      <c r="HZ74" s="62"/>
      <c r="IA74" s="62"/>
      <c r="IB74" s="62"/>
      <c r="IC74" s="62"/>
      <c r="ID74" s="62"/>
      <c r="IE74" s="62"/>
      <c r="IF74" s="62"/>
      <c r="IG74" s="62"/>
      <c r="IH74" s="62"/>
      <c r="II74" s="62"/>
      <c r="IJ74" s="62"/>
      <c r="IK74" s="62"/>
      <c r="IL74" s="62"/>
      <c r="IM74" s="62"/>
      <c r="IN74" s="62"/>
      <c r="IO74" s="62"/>
    </row>
    <row r="75" spans="1:249" s="63" customFormat="1" ht="23.25">
      <c r="A75" s="97">
        <v>7830</v>
      </c>
      <c r="B75" s="65" t="s">
        <v>251</v>
      </c>
      <c r="C75" s="66">
        <v>135000</v>
      </c>
      <c r="D75" s="66">
        <v>135000</v>
      </c>
      <c r="E75" s="66">
        <v>32991.76</v>
      </c>
      <c r="F75" s="105">
        <f t="shared" si="3"/>
        <v>24.438340740740742</v>
      </c>
      <c r="G75" s="105">
        <f t="shared" si="4"/>
        <v>24.438340740740742</v>
      </c>
      <c r="H75" s="51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2"/>
      <c r="FK75" s="62"/>
      <c r="FL75" s="62"/>
      <c r="FM75" s="62"/>
      <c r="FN75" s="62"/>
      <c r="FO75" s="62"/>
      <c r="FP75" s="62"/>
      <c r="FQ75" s="62"/>
      <c r="FR75" s="62"/>
      <c r="FS75" s="62"/>
      <c r="FT75" s="62"/>
      <c r="FU75" s="62"/>
      <c r="FV75" s="62"/>
      <c r="FW75" s="62"/>
      <c r="FX75" s="62"/>
      <c r="FY75" s="62"/>
      <c r="FZ75" s="62"/>
      <c r="GA75" s="62"/>
      <c r="GB75" s="62"/>
      <c r="GC75" s="62"/>
      <c r="GD75" s="62"/>
      <c r="GE75" s="62"/>
      <c r="GF75" s="62"/>
      <c r="GG75" s="62"/>
      <c r="GH75" s="62"/>
      <c r="GI75" s="62"/>
      <c r="GJ75" s="62"/>
      <c r="GK75" s="62"/>
      <c r="GL75" s="62"/>
      <c r="GM75" s="62"/>
      <c r="GN75" s="62"/>
      <c r="GO75" s="62"/>
      <c r="GP75" s="62"/>
      <c r="GQ75" s="62"/>
      <c r="GR75" s="62"/>
      <c r="GS75" s="62"/>
      <c r="GT75" s="62"/>
      <c r="GU75" s="62"/>
      <c r="GV75" s="62"/>
      <c r="GW75" s="62"/>
      <c r="GX75" s="62"/>
      <c r="GY75" s="62"/>
      <c r="GZ75" s="62"/>
      <c r="HA75" s="62"/>
      <c r="HB75" s="62"/>
      <c r="HC75" s="62"/>
      <c r="HD75" s="62"/>
      <c r="HE75" s="62"/>
      <c r="HF75" s="62"/>
      <c r="HG75" s="62"/>
      <c r="HH75" s="62"/>
      <c r="HI75" s="62"/>
      <c r="HJ75" s="62"/>
      <c r="HK75" s="62"/>
      <c r="HL75" s="62"/>
      <c r="HM75" s="62"/>
      <c r="HN75" s="62"/>
      <c r="HO75" s="62"/>
      <c r="HP75" s="62"/>
      <c r="HQ75" s="62"/>
      <c r="HR75" s="62"/>
      <c r="HS75" s="62"/>
      <c r="HT75" s="62"/>
      <c r="HU75" s="62"/>
      <c r="HV75" s="62"/>
      <c r="HW75" s="62"/>
      <c r="HX75" s="62"/>
      <c r="HY75" s="62"/>
      <c r="HZ75" s="62"/>
      <c r="IA75" s="62"/>
      <c r="IB75" s="62"/>
      <c r="IC75" s="62"/>
      <c r="ID75" s="62"/>
      <c r="IE75" s="62"/>
      <c r="IF75" s="62"/>
      <c r="IG75" s="62"/>
      <c r="IH75" s="62"/>
      <c r="II75" s="62"/>
      <c r="IJ75" s="62"/>
      <c r="IK75" s="62"/>
      <c r="IL75" s="62"/>
      <c r="IM75" s="62"/>
      <c r="IN75" s="62"/>
      <c r="IO75" s="62"/>
    </row>
    <row r="76" spans="1:249" s="63" customFormat="1" ht="22.5">
      <c r="A76" s="59" t="s">
        <v>217</v>
      </c>
      <c r="B76" s="60" t="s">
        <v>218</v>
      </c>
      <c r="C76" s="61">
        <f>SUM(C77:C85)</f>
        <v>14751486</v>
      </c>
      <c r="D76" s="61">
        <f>SUM(D77:D85)</f>
        <v>9132393</v>
      </c>
      <c r="E76" s="61">
        <f>SUM(E77:E85)</f>
        <v>8513561.36</v>
      </c>
      <c r="F76" s="104">
        <f t="shared" si="3"/>
        <v>57.7132457028397</v>
      </c>
      <c r="G76" s="104">
        <f t="shared" si="4"/>
        <v>93.22377344032391</v>
      </c>
      <c r="H76" s="51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62"/>
      <c r="GU76" s="62"/>
      <c r="GV76" s="62"/>
      <c r="GW76" s="62"/>
      <c r="GX76" s="62"/>
      <c r="GY76" s="62"/>
      <c r="GZ76" s="62"/>
      <c r="HA76" s="62"/>
      <c r="HB76" s="62"/>
      <c r="HC76" s="62"/>
      <c r="HD76" s="62"/>
      <c r="HE76" s="62"/>
      <c r="HF76" s="62"/>
      <c r="HG76" s="62"/>
      <c r="HH76" s="62"/>
      <c r="HI76" s="62"/>
      <c r="HJ76" s="62"/>
      <c r="HK76" s="62"/>
      <c r="HL76" s="62"/>
      <c r="HM76" s="62"/>
      <c r="HN76" s="62"/>
      <c r="HO76" s="62"/>
      <c r="HP76" s="62"/>
      <c r="HQ76" s="62"/>
      <c r="HR76" s="62"/>
      <c r="HS76" s="62"/>
      <c r="HT76" s="62"/>
      <c r="HU76" s="62"/>
      <c r="HV76" s="62"/>
      <c r="HW76" s="62"/>
      <c r="HX76" s="62"/>
      <c r="HY76" s="62"/>
      <c r="HZ76" s="62"/>
      <c r="IA76" s="62"/>
      <c r="IB76" s="62"/>
      <c r="IC76" s="62"/>
      <c r="ID76" s="62"/>
      <c r="IE76" s="62"/>
      <c r="IF76" s="62"/>
      <c r="IG76" s="62"/>
      <c r="IH76" s="62"/>
      <c r="II76" s="62"/>
      <c r="IJ76" s="62"/>
      <c r="IK76" s="62"/>
      <c r="IL76" s="62"/>
      <c r="IM76" s="62"/>
      <c r="IN76" s="62"/>
      <c r="IO76" s="62"/>
    </row>
    <row r="77" spans="1:249" s="63" customFormat="1" ht="23.25">
      <c r="A77" s="64" t="s">
        <v>219</v>
      </c>
      <c r="B77" s="65" t="s">
        <v>220</v>
      </c>
      <c r="C77" s="66">
        <v>50000</v>
      </c>
      <c r="D77" s="66">
        <v>50000</v>
      </c>
      <c r="E77" s="66">
        <v>0</v>
      </c>
      <c r="F77" s="105">
        <f t="shared" si="3"/>
        <v>0</v>
      </c>
      <c r="G77" s="105">
        <f t="shared" si="4"/>
        <v>0</v>
      </c>
      <c r="H77" s="51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  <c r="FO77" s="62"/>
      <c r="FP77" s="62"/>
      <c r="FQ77" s="62"/>
      <c r="FR77" s="62"/>
      <c r="FS77" s="62"/>
      <c r="FT77" s="62"/>
      <c r="FU77" s="62"/>
      <c r="FV77" s="62"/>
      <c r="FW77" s="62"/>
      <c r="FX77" s="62"/>
      <c r="FY77" s="62"/>
      <c r="FZ77" s="62"/>
      <c r="GA77" s="62"/>
      <c r="GB77" s="62"/>
      <c r="GC77" s="62"/>
      <c r="GD77" s="62"/>
      <c r="GE77" s="62"/>
      <c r="GF77" s="62"/>
      <c r="GG77" s="62"/>
      <c r="GH77" s="62"/>
      <c r="GI77" s="62"/>
      <c r="GJ77" s="62"/>
      <c r="GK77" s="62"/>
      <c r="GL77" s="62"/>
      <c r="GM77" s="62"/>
      <c r="GN77" s="62"/>
      <c r="GO77" s="62"/>
      <c r="GP77" s="62"/>
      <c r="GQ77" s="62"/>
      <c r="GR77" s="62"/>
      <c r="GS77" s="62"/>
      <c r="GT77" s="62"/>
      <c r="GU77" s="62"/>
      <c r="GV77" s="62"/>
      <c r="GW77" s="62"/>
      <c r="GX77" s="62"/>
      <c r="GY77" s="62"/>
      <c r="GZ77" s="62"/>
      <c r="HA77" s="62"/>
      <c r="HB77" s="62"/>
      <c r="HC77" s="62"/>
      <c r="HD77" s="62"/>
      <c r="HE77" s="62"/>
      <c r="HF77" s="62"/>
      <c r="HG77" s="62"/>
      <c r="HH77" s="62"/>
      <c r="HI77" s="62"/>
      <c r="HJ77" s="62"/>
      <c r="HK77" s="62"/>
      <c r="HL77" s="62"/>
      <c r="HM77" s="62"/>
      <c r="HN77" s="62"/>
      <c r="HO77" s="62"/>
      <c r="HP77" s="62"/>
      <c r="HQ77" s="62"/>
      <c r="HR77" s="62"/>
      <c r="HS77" s="62"/>
      <c r="HT77" s="62"/>
      <c r="HU77" s="62"/>
      <c r="HV77" s="62"/>
      <c r="HW77" s="62"/>
      <c r="HX77" s="62"/>
      <c r="HY77" s="62"/>
      <c r="HZ77" s="62"/>
      <c r="IA77" s="62"/>
      <c r="IB77" s="62"/>
      <c r="IC77" s="62"/>
      <c r="ID77" s="62"/>
      <c r="IE77" s="62"/>
      <c r="IF77" s="62"/>
      <c r="IG77" s="62"/>
      <c r="IH77" s="62"/>
      <c r="II77" s="62"/>
      <c r="IJ77" s="62"/>
      <c r="IK77" s="62"/>
      <c r="IL77" s="62"/>
      <c r="IM77" s="62"/>
      <c r="IN77" s="62"/>
      <c r="IO77" s="62"/>
    </row>
    <row r="78" spans="1:249" s="63" customFormat="1" ht="23.25">
      <c r="A78" s="64" t="s">
        <v>221</v>
      </c>
      <c r="B78" s="65" t="s">
        <v>222</v>
      </c>
      <c r="C78" s="66">
        <v>2900</v>
      </c>
      <c r="D78" s="66">
        <v>2900</v>
      </c>
      <c r="E78" s="66">
        <v>2900</v>
      </c>
      <c r="F78" s="105">
        <f t="shared" si="3"/>
        <v>100</v>
      </c>
      <c r="G78" s="105">
        <f t="shared" si="4"/>
        <v>100</v>
      </c>
      <c r="H78" s="51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2"/>
      <c r="FK78" s="62"/>
      <c r="FL78" s="62"/>
      <c r="FM78" s="62"/>
      <c r="FN78" s="62"/>
      <c r="FO78" s="62"/>
      <c r="FP78" s="62"/>
      <c r="FQ78" s="62"/>
      <c r="FR78" s="62"/>
      <c r="FS78" s="62"/>
      <c r="FT78" s="62"/>
      <c r="FU78" s="62"/>
      <c r="FV78" s="62"/>
      <c r="FW78" s="62"/>
      <c r="FX78" s="62"/>
      <c r="FY78" s="62"/>
      <c r="FZ78" s="62"/>
      <c r="GA78" s="62"/>
      <c r="GB78" s="62"/>
      <c r="GC78" s="62"/>
      <c r="GD78" s="62"/>
      <c r="GE78" s="62"/>
      <c r="GF78" s="62"/>
      <c r="GG78" s="62"/>
      <c r="GH78" s="62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62"/>
      <c r="GU78" s="62"/>
      <c r="GV78" s="62"/>
      <c r="GW78" s="62"/>
      <c r="GX78" s="62"/>
      <c r="GY78" s="62"/>
      <c r="GZ78" s="62"/>
      <c r="HA78" s="62"/>
      <c r="HB78" s="62"/>
      <c r="HC78" s="62"/>
      <c r="HD78" s="62"/>
      <c r="HE78" s="62"/>
      <c r="HF78" s="62"/>
      <c r="HG78" s="62"/>
      <c r="HH78" s="62"/>
      <c r="HI78" s="62"/>
      <c r="HJ78" s="62"/>
      <c r="HK78" s="62"/>
      <c r="HL78" s="62"/>
      <c r="HM78" s="62"/>
      <c r="HN78" s="62"/>
      <c r="HO78" s="62"/>
      <c r="HP78" s="62"/>
      <c r="HQ78" s="62"/>
      <c r="HR78" s="62"/>
      <c r="HS78" s="62"/>
      <c r="HT78" s="62"/>
      <c r="HU78" s="62"/>
      <c r="HV78" s="62"/>
      <c r="HW78" s="62"/>
      <c r="HX78" s="62"/>
      <c r="HY78" s="62"/>
      <c r="HZ78" s="62"/>
      <c r="IA78" s="62"/>
      <c r="IB78" s="62"/>
      <c r="IC78" s="62"/>
      <c r="ID78" s="62"/>
      <c r="IE78" s="62"/>
      <c r="IF78" s="62"/>
      <c r="IG78" s="62"/>
      <c r="IH78" s="62"/>
      <c r="II78" s="62"/>
      <c r="IJ78" s="62"/>
      <c r="IK78" s="62"/>
      <c r="IL78" s="62"/>
      <c r="IM78" s="62"/>
      <c r="IN78" s="62"/>
      <c r="IO78" s="62"/>
    </row>
    <row r="79" spans="1:249" s="63" customFormat="1" ht="40.5">
      <c r="A79" s="64" t="s">
        <v>223</v>
      </c>
      <c r="B79" s="65" t="s">
        <v>224</v>
      </c>
      <c r="C79" s="66">
        <v>753100</v>
      </c>
      <c r="D79" s="66">
        <v>450000</v>
      </c>
      <c r="E79" s="66">
        <v>425000</v>
      </c>
      <c r="F79" s="105">
        <f t="shared" si="3"/>
        <v>56.43340857787811</v>
      </c>
      <c r="G79" s="105">
        <f t="shared" si="4"/>
        <v>94.44444444444444</v>
      </c>
      <c r="H79" s="51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2"/>
      <c r="FK79" s="62"/>
      <c r="FL79" s="62"/>
      <c r="FM79" s="62"/>
      <c r="FN79" s="62"/>
      <c r="FO79" s="62"/>
      <c r="FP79" s="62"/>
      <c r="FQ79" s="62"/>
      <c r="FR79" s="62"/>
      <c r="FS79" s="62"/>
      <c r="FT79" s="62"/>
      <c r="FU79" s="62"/>
      <c r="FV79" s="62"/>
      <c r="FW79" s="62"/>
      <c r="FX79" s="62"/>
      <c r="FY79" s="62"/>
      <c r="FZ79" s="62"/>
      <c r="GA79" s="62"/>
      <c r="GB79" s="62"/>
      <c r="GC79" s="62"/>
      <c r="GD79" s="62"/>
      <c r="GE79" s="62"/>
      <c r="GF79" s="62"/>
      <c r="GG79" s="62"/>
      <c r="GH79" s="62"/>
      <c r="GI79" s="62"/>
      <c r="GJ79" s="62"/>
      <c r="GK79" s="62"/>
      <c r="GL79" s="62"/>
      <c r="GM79" s="62"/>
      <c r="GN79" s="62"/>
      <c r="GO79" s="62"/>
      <c r="GP79" s="62"/>
      <c r="GQ79" s="62"/>
      <c r="GR79" s="62"/>
      <c r="GS79" s="62"/>
      <c r="GT79" s="62"/>
      <c r="GU79" s="62"/>
      <c r="GV79" s="62"/>
      <c r="GW79" s="62"/>
      <c r="GX79" s="62"/>
      <c r="GY79" s="62"/>
      <c r="GZ79" s="62"/>
      <c r="HA79" s="62"/>
      <c r="HB79" s="62"/>
      <c r="HC79" s="62"/>
      <c r="HD79" s="62"/>
      <c r="HE79" s="62"/>
      <c r="HF79" s="62"/>
      <c r="HG79" s="62"/>
      <c r="HH79" s="62"/>
      <c r="HI79" s="62"/>
      <c r="HJ79" s="62"/>
      <c r="HK79" s="62"/>
      <c r="HL79" s="62"/>
      <c r="HM79" s="62"/>
      <c r="HN79" s="62"/>
      <c r="HO79" s="62"/>
      <c r="HP79" s="62"/>
      <c r="HQ79" s="62"/>
      <c r="HR79" s="62"/>
      <c r="HS79" s="62"/>
      <c r="HT79" s="62"/>
      <c r="HU79" s="62"/>
      <c r="HV79" s="62"/>
      <c r="HW79" s="62"/>
      <c r="HX79" s="62"/>
      <c r="HY79" s="62"/>
      <c r="HZ79" s="62"/>
      <c r="IA79" s="62"/>
      <c r="IB79" s="62"/>
      <c r="IC79" s="62"/>
      <c r="ID79" s="62"/>
      <c r="IE79" s="62"/>
      <c r="IF79" s="62"/>
      <c r="IG79" s="62"/>
      <c r="IH79" s="62"/>
      <c r="II79" s="62"/>
      <c r="IJ79" s="62"/>
      <c r="IK79" s="62"/>
      <c r="IL79" s="62"/>
      <c r="IM79" s="62"/>
      <c r="IN79" s="62"/>
      <c r="IO79" s="62"/>
    </row>
    <row r="80" spans="1:249" s="63" customFormat="1" ht="46.5" customHeight="1">
      <c r="A80" s="97">
        <v>8440</v>
      </c>
      <c r="B80" s="65" t="s">
        <v>52</v>
      </c>
      <c r="C80" s="66">
        <v>1723000</v>
      </c>
      <c r="D80" s="66">
        <v>256000</v>
      </c>
      <c r="E80" s="66"/>
      <c r="F80" s="105">
        <f t="shared" si="3"/>
        <v>0</v>
      </c>
      <c r="G80" s="105">
        <f t="shared" si="4"/>
        <v>0</v>
      </c>
      <c r="H80" s="51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/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/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2"/>
      <c r="FK80" s="62"/>
      <c r="FL80" s="62"/>
      <c r="FM80" s="62"/>
      <c r="FN80" s="62"/>
      <c r="FO80" s="62"/>
      <c r="FP80" s="62"/>
      <c r="FQ80" s="62"/>
      <c r="FR80" s="62"/>
      <c r="FS80" s="62"/>
      <c r="FT80" s="62"/>
      <c r="FU80" s="62"/>
      <c r="FV80" s="62"/>
      <c r="FW80" s="62"/>
      <c r="FX80" s="62"/>
      <c r="FY80" s="62"/>
      <c r="FZ80" s="62"/>
      <c r="GA80" s="62"/>
      <c r="GB80" s="62"/>
      <c r="GC80" s="62"/>
      <c r="GD80" s="62"/>
      <c r="GE80" s="62"/>
      <c r="GF80" s="62"/>
      <c r="GG80" s="62"/>
      <c r="GH80" s="62"/>
      <c r="GI80" s="62"/>
      <c r="GJ80" s="62"/>
      <c r="GK80" s="62"/>
      <c r="GL80" s="62"/>
      <c r="GM80" s="62"/>
      <c r="GN80" s="62"/>
      <c r="GO80" s="62"/>
      <c r="GP80" s="62"/>
      <c r="GQ80" s="62"/>
      <c r="GR80" s="62"/>
      <c r="GS80" s="62"/>
      <c r="GT80" s="62"/>
      <c r="GU80" s="62"/>
      <c r="GV80" s="62"/>
      <c r="GW80" s="62"/>
      <c r="GX80" s="62"/>
      <c r="GY80" s="62"/>
      <c r="GZ80" s="62"/>
      <c r="HA80" s="62"/>
      <c r="HB80" s="62"/>
      <c r="HC80" s="62"/>
      <c r="HD80" s="62"/>
      <c r="HE80" s="62"/>
      <c r="HF80" s="62"/>
      <c r="HG80" s="62"/>
      <c r="HH80" s="62"/>
      <c r="HI80" s="62"/>
      <c r="HJ80" s="62"/>
      <c r="HK80" s="62"/>
      <c r="HL80" s="62"/>
      <c r="HM80" s="62"/>
      <c r="HN80" s="62"/>
      <c r="HO80" s="62"/>
      <c r="HP80" s="62"/>
      <c r="HQ80" s="62"/>
      <c r="HR80" s="62"/>
      <c r="HS80" s="62"/>
      <c r="HT80" s="62"/>
      <c r="HU80" s="62"/>
      <c r="HV80" s="62"/>
      <c r="HW80" s="62"/>
      <c r="HX80" s="62"/>
      <c r="HY80" s="62"/>
      <c r="HZ80" s="62"/>
      <c r="IA80" s="62"/>
      <c r="IB80" s="62"/>
      <c r="IC80" s="62"/>
      <c r="ID80" s="62"/>
      <c r="IE80" s="62"/>
      <c r="IF80" s="62"/>
      <c r="IG80" s="62"/>
      <c r="IH80" s="62"/>
      <c r="II80" s="62"/>
      <c r="IJ80" s="62"/>
      <c r="IK80" s="62"/>
      <c r="IL80" s="62"/>
      <c r="IM80" s="62"/>
      <c r="IN80" s="62"/>
      <c r="IO80" s="62"/>
    </row>
    <row r="81" spans="1:249" s="63" customFormat="1" ht="40.5">
      <c r="A81" s="64" t="s">
        <v>225</v>
      </c>
      <c r="B81" s="65" t="s">
        <v>56</v>
      </c>
      <c r="C81" s="66">
        <v>309900</v>
      </c>
      <c r="D81" s="66">
        <v>309900</v>
      </c>
      <c r="E81" s="66">
        <v>309900</v>
      </c>
      <c r="F81" s="105">
        <f t="shared" si="3"/>
        <v>100</v>
      </c>
      <c r="G81" s="105">
        <f t="shared" si="4"/>
        <v>100</v>
      </c>
      <c r="H81" s="51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/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2"/>
      <c r="FK81" s="62"/>
      <c r="FL81" s="62"/>
      <c r="FM81" s="62"/>
      <c r="FN81" s="62"/>
      <c r="FO81" s="62"/>
      <c r="FP81" s="62"/>
      <c r="FQ81" s="62"/>
      <c r="FR81" s="62"/>
      <c r="FS81" s="62"/>
      <c r="FT81" s="62"/>
      <c r="FU81" s="62"/>
      <c r="FV81" s="62"/>
      <c r="FW81" s="62"/>
      <c r="FX81" s="62"/>
      <c r="FY81" s="62"/>
      <c r="FZ81" s="62"/>
      <c r="GA81" s="62"/>
      <c r="GB81" s="62"/>
      <c r="GC81" s="62"/>
      <c r="GD81" s="62"/>
      <c r="GE81" s="62"/>
      <c r="GF81" s="62"/>
      <c r="GG81" s="62"/>
      <c r="GH81" s="62"/>
      <c r="GI81" s="62"/>
      <c r="GJ81" s="62"/>
      <c r="GK81" s="62"/>
      <c r="GL81" s="62"/>
      <c r="GM81" s="62"/>
      <c r="GN81" s="62"/>
      <c r="GO81" s="62"/>
      <c r="GP81" s="62"/>
      <c r="GQ81" s="62"/>
      <c r="GR81" s="62"/>
      <c r="GS81" s="62"/>
      <c r="GT81" s="62"/>
      <c r="GU81" s="62"/>
      <c r="GV81" s="62"/>
      <c r="GW81" s="62"/>
      <c r="GX81" s="62"/>
      <c r="GY81" s="62"/>
      <c r="GZ81" s="62"/>
      <c r="HA81" s="62"/>
      <c r="HB81" s="62"/>
      <c r="HC81" s="62"/>
      <c r="HD81" s="62"/>
      <c r="HE81" s="62"/>
      <c r="HF81" s="62"/>
      <c r="HG81" s="62"/>
      <c r="HH81" s="62"/>
      <c r="HI81" s="62"/>
      <c r="HJ81" s="62"/>
      <c r="HK81" s="62"/>
      <c r="HL81" s="62"/>
      <c r="HM81" s="62"/>
      <c r="HN81" s="62"/>
      <c r="HO81" s="62"/>
      <c r="HP81" s="62"/>
      <c r="HQ81" s="62"/>
      <c r="HR81" s="62"/>
      <c r="HS81" s="62"/>
      <c r="HT81" s="62"/>
      <c r="HU81" s="62"/>
      <c r="HV81" s="62"/>
      <c r="HW81" s="62"/>
      <c r="HX81" s="62"/>
      <c r="HY81" s="62"/>
      <c r="HZ81" s="62"/>
      <c r="IA81" s="62"/>
      <c r="IB81" s="62"/>
      <c r="IC81" s="62"/>
      <c r="ID81" s="62"/>
      <c r="IE81" s="62"/>
      <c r="IF81" s="62"/>
      <c r="IG81" s="62"/>
      <c r="IH81" s="62"/>
      <c r="II81" s="62"/>
      <c r="IJ81" s="62"/>
      <c r="IK81" s="62"/>
      <c r="IL81" s="62"/>
      <c r="IM81" s="62"/>
      <c r="IN81" s="62"/>
      <c r="IO81" s="62"/>
    </row>
    <row r="82" spans="1:7" ht="23.25">
      <c r="A82" s="64" t="s">
        <v>226</v>
      </c>
      <c r="B82" s="65" t="s">
        <v>227</v>
      </c>
      <c r="C82" s="66">
        <v>312000</v>
      </c>
      <c r="D82" s="66">
        <v>213273</v>
      </c>
      <c r="E82" s="66">
        <v>136838.93</v>
      </c>
      <c r="F82" s="105">
        <f t="shared" si="3"/>
        <v>43.85863141025641</v>
      </c>
      <c r="G82" s="105">
        <f t="shared" si="4"/>
        <v>64.16139408176375</v>
      </c>
    </row>
    <row r="83" spans="1:7" ht="36" customHeight="1">
      <c r="A83" s="97">
        <v>8610</v>
      </c>
      <c r="B83" s="65" t="s">
        <v>250</v>
      </c>
      <c r="C83" s="66">
        <v>866868</v>
      </c>
      <c r="D83" s="66">
        <v>866868</v>
      </c>
      <c r="E83" s="66">
        <v>866868</v>
      </c>
      <c r="F83" s="105">
        <f t="shared" si="3"/>
        <v>100</v>
      </c>
      <c r="G83" s="105">
        <f t="shared" si="4"/>
        <v>100</v>
      </c>
    </row>
    <row r="84" spans="1:9" ht="23.25">
      <c r="A84" s="64" t="s">
        <v>228</v>
      </c>
      <c r="B84" s="65" t="s">
        <v>229</v>
      </c>
      <c r="C84" s="66">
        <v>10696218</v>
      </c>
      <c r="D84" s="66">
        <v>6945952</v>
      </c>
      <c r="E84" s="66">
        <v>6734554.43</v>
      </c>
      <c r="F84" s="105">
        <f t="shared" si="3"/>
        <v>62.962015452564636</v>
      </c>
      <c r="G84" s="105">
        <f t="shared" si="4"/>
        <v>96.95653569157979</v>
      </c>
      <c r="I84" s="72"/>
    </row>
    <row r="85" spans="1:249" s="63" customFormat="1" ht="23.25">
      <c r="A85" s="64" t="s">
        <v>230</v>
      </c>
      <c r="B85" s="65" t="s">
        <v>13</v>
      </c>
      <c r="C85" s="66">
        <v>37500</v>
      </c>
      <c r="D85" s="66">
        <v>37500</v>
      </c>
      <c r="E85" s="66">
        <v>37500</v>
      </c>
      <c r="F85" s="105">
        <f t="shared" si="3"/>
        <v>100</v>
      </c>
      <c r="G85" s="105">
        <f t="shared" si="4"/>
        <v>100</v>
      </c>
      <c r="H85" s="51"/>
      <c r="I85" s="62"/>
      <c r="J85" s="73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2"/>
      <c r="FK85" s="62"/>
      <c r="FL85" s="62"/>
      <c r="FM85" s="62"/>
      <c r="FN85" s="62"/>
      <c r="FO85" s="62"/>
      <c r="FP85" s="62"/>
      <c r="FQ85" s="62"/>
      <c r="FR85" s="62"/>
      <c r="FS85" s="62"/>
      <c r="FT85" s="62"/>
      <c r="FU85" s="62"/>
      <c r="FV85" s="62"/>
      <c r="FW85" s="62"/>
      <c r="FX85" s="62"/>
      <c r="FY85" s="62"/>
      <c r="FZ85" s="62"/>
      <c r="GA85" s="62"/>
      <c r="GB85" s="62"/>
      <c r="GC85" s="62"/>
      <c r="GD85" s="62"/>
      <c r="GE85" s="62"/>
      <c r="GF85" s="62"/>
      <c r="GG85" s="62"/>
      <c r="GH85" s="62"/>
      <c r="GI85" s="62"/>
      <c r="GJ85" s="62"/>
      <c r="GK85" s="62"/>
      <c r="GL85" s="62"/>
      <c r="GM85" s="62"/>
      <c r="GN85" s="62"/>
      <c r="GO85" s="62"/>
      <c r="GP85" s="62"/>
      <c r="GQ85" s="62"/>
      <c r="GR85" s="62"/>
      <c r="GS85" s="62"/>
      <c r="GT85" s="62"/>
      <c r="GU85" s="62"/>
      <c r="GV85" s="62"/>
      <c r="GW85" s="62"/>
      <c r="GX85" s="62"/>
      <c r="GY85" s="62"/>
      <c r="GZ85" s="62"/>
      <c r="HA85" s="62"/>
      <c r="HB85" s="62"/>
      <c r="HC85" s="62"/>
      <c r="HD85" s="62"/>
      <c r="HE85" s="62"/>
      <c r="HF85" s="62"/>
      <c r="HG85" s="62"/>
      <c r="HH85" s="62"/>
      <c r="HI85" s="62"/>
      <c r="HJ85" s="62"/>
      <c r="HK85" s="62"/>
      <c r="HL85" s="62"/>
      <c r="HM85" s="62"/>
      <c r="HN85" s="62"/>
      <c r="HO85" s="62"/>
      <c r="HP85" s="62"/>
      <c r="HQ85" s="62"/>
      <c r="HR85" s="62"/>
      <c r="HS85" s="62"/>
      <c r="HT85" s="62"/>
      <c r="HU85" s="62"/>
      <c r="HV85" s="62"/>
      <c r="HW85" s="62"/>
      <c r="HX85" s="62"/>
      <c r="HY85" s="62"/>
      <c r="HZ85" s="62"/>
      <c r="IA85" s="62"/>
      <c r="IB85" s="62"/>
      <c r="IC85" s="62"/>
      <c r="ID85" s="62"/>
      <c r="IE85" s="62"/>
      <c r="IF85" s="62"/>
      <c r="IG85" s="62"/>
      <c r="IH85" s="62"/>
      <c r="II85" s="62"/>
      <c r="IJ85" s="62"/>
      <c r="IK85" s="62"/>
      <c r="IL85" s="62"/>
      <c r="IM85" s="62"/>
      <c r="IN85" s="62"/>
      <c r="IO85" s="62"/>
    </row>
    <row r="86" spans="1:249" s="63" customFormat="1" ht="48.75" customHeight="1">
      <c r="A86" s="59" t="s">
        <v>231</v>
      </c>
      <c r="B86" s="60" t="s">
        <v>232</v>
      </c>
      <c r="C86" s="61">
        <f>C4+C6+C16+C21+C56+C63+C67+C69+C71+C73+C76</f>
        <v>357484902.06</v>
      </c>
      <c r="D86" s="61">
        <f>D4+D6+D16+D21+D56+D63+D67+D69+D71+D73+D76</f>
        <v>229176766.92999998</v>
      </c>
      <c r="E86" s="61">
        <f>E4+E6+E16+E21+E56+E63+E67+E69+E71+E73+E76</f>
        <v>215955759.59999996</v>
      </c>
      <c r="F86" s="104">
        <f t="shared" si="3"/>
        <v>60.40975670736274</v>
      </c>
      <c r="G86" s="104">
        <f t="shared" si="4"/>
        <v>94.23108742343057</v>
      </c>
      <c r="H86" s="51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2"/>
      <c r="FK86" s="62"/>
      <c r="FL86" s="62"/>
      <c r="FM86" s="62"/>
      <c r="FN86" s="62"/>
      <c r="FO86" s="62"/>
      <c r="FP86" s="62"/>
      <c r="FQ86" s="62"/>
      <c r="FR86" s="62"/>
      <c r="FS86" s="62"/>
      <c r="FT86" s="62"/>
      <c r="FU86" s="62"/>
      <c r="FV86" s="62"/>
      <c r="FW86" s="62"/>
      <c r="FX86" s="62"/>
      <c r="FY86" s="62"/>
      <c r="FZ86" s="62"/>
      <c r="GA86" s="62"/>
      <c r="GB86" s="62"/>
      <c r="GC86" s="62"/>
      <c r="GD86" s="62"/>
      <c r="GE86" s="62"/>
      <c r="GF86" s="62"/>
      <c r="GG86" s="62"/>
      <c r="GH86" s="62"/>
      <c r="GI86" s="62"/>
      <c r="GJ86" s="62"/>
      <c r="GK86" s="62"/>
      <c r="GL86" s="62"/>
      <c r="GM86" s="62"/>
      <c r="GN86" s="62"/>
      <c r="GO86" s="62"/>
      <c r="GP86" s="62"/>
      <c r="GQ86" s="62"/>
      <c r="GR86" s="62"/>
      <c r="GS86" s="62"/>
      <c r="GT86" s="62"/>
      <c r="GU86" s="62"/>
      <c r="GV86" s="62"/>
      <c r="GW86" s="62"/>
      <c r="GX86" s="62"/>
      <c r="GY86" s="62"/>
      <c r="GZ86" s="62"/>
      <c r="HA86" s="62"/>
      <c r="HB86" s="62"/>
      <c r="HC86" s="62"/>
      <c r="HD86" s="62"/>
      <c r="HE86" s="62"/>
      <c r="HF86" s="62"/>
      <c r="HG86" s="62"/>
      <c r="HH86" s="62"/>
      <c r="HI86" s="62"/>
      <c r="HJ86" s="62"/>
      <c r="HK86" s="62"/>
      <c r="HL86" s="62"/>
      <c r="HM86" s="62"/>
      <c r="HN86" s="62"/>
      <c r="HO86" s="62"/>
      <c r="HP86" s="62"/>
      <c r="HQ86" s="62"/>
      <c r="HR86" s="62"/>
      <c r="HS86" s="62"/>
      <c r="HT86" s="62"/>
      <c r="HU86" s="62"/>
      <c r="HV86" s="62"/>
      <c r="HW86" s="62"/>
      <c r="HX86" s="62"/>
      <c r="HY86" s="62"/>
      <c r="HZ86" s="62"/>
      <c r="IA86" s="62"/>
      <c r="IB86" s="62"/>
      <c r="IC86" s="62"/>
      <c r="ID86" s="62"/>
      <c r="IE86" s="62"/>
      <c r="IF86" s="62"/>
      <c r="IG86" s="62"/>
      <c r="IH86" s="62"/>
      <c r="II86" s="62"/>
      <c r="IJ86" s="62"/>
      <c r="IK86" s="62"/>
      <c r="IL86" s="62"/>
      <c r="IM86" s="62"/>
      <c r="IN86" s="62"/>
      <c r="IO86" s="62"/>
    </row>
    <row r="87" spans="1:10" ht="24.75" customHeight="1">
      <c r="A87" s="74"/>
      <c r="B87" s="75" t="s">
        <v>233</v>
      </c>
      <c r="C87" s="76">
        <f>C88</f>
        <v>130000</v>
      </c>
      <c r="D87" s="76">
        <f>D88</f>
        <v>75000</v>
      </c>
      <c r="E87" s="76">
        <f>E88</f>
        <v>75000</v>
      </c>
      <c r="F87" s="104">
        <f t="shared" si="3"/>
        <v>57.692307692307686</v>
      </c>
      <c r="G87" s="104">
        <f t="shared" si="4"/>
        <v>100</v>
      </c>
      <c r="I87" s="77"/>
      <c r="J87" s="78"/>
    </row>
    <row r="88" spans="1:249" s="63" customFormat="1" ht="27.75" customHeight="1">
      <c r="A88" s="64" t="s">
        <v>234</v>
      </c>
      <c r="B88" s="65" t="s">
        <v>235</v>
      </c>
      <c r="C88" s="83">
        <v>130000</v>
      </c>
      <c r="D88" s="83">
        <v>75000</v>
      </c>
      <c r="E88" s="83">
        <v>75000</v>
      </c>
      <c r="F88" s="105">
        <f t="shared" si="3"/>
        <v>57.692307692307686</v>
      </c>
      <c r="G88" s="105">
        <f t="shared" si="4"/>
        <v>100</v>
      </c>
      <c r="H88" s="71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/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2"/>
      <c r="FK88" s="62"/>
      <c r="FL88" s="62"/>
      <c r="FM88" s="62"/>
      <c r="FN88" s="62"/>
      <c r="FO88" s="62"/>
      <c r="FP88" s="62"/>
      <c r="FQ88" s="62"/>
      <c r="FR88" s="62"/>
      <c r="FS88" s="62"/>
      <c r="FT88" s="62"/>
      <c r="FU88" s="62"/>
      <c r="FV88" s="62"/>
      <c r="FW88" s="62"/>
      <c r="FX88" s="62"/>
      <c r="FY88" s="62"/>
      <c r="FZ88" s="62"/>
      <c r="GA88" s="62"/>
      <c r="GB88" s="62"/>
      <c r="GC88" s="62"/>
      <c r="GD88" s="62"/>
      <c r="GE88" s="62"/>
      <c r="GF88" s="62"/>
      <c r="GG88" s="62"/>
      <c r="GH88" s="62"/>
      <c r="GI88" s="62"/>
      <c r="GJ88" s="62"/>
      <c r="GK88" s="62"/>
      <c r="GL88" s="62"/>
      <c r="GM88" s="62"/>
      <c r="GN88" s="62"/>
      <c r="GO88" s="62"/>
      <c r="GP88" s="62"/>
      <c r="GQ88" s="62"/>
      <c r="GR88" s="62"/>
      <c r="GS88" s="62"/>
      <c r="GT88" s="62"/>
      <c r="GU88" s="62"/>
      <c r="GV88" s="62"/>
      <c r="GW88" s="62"/>
      <c r="GX88" s="62"/>
      <c r="GY88" s="62"/>
      <c r="GZ88" s="62"/>
      <c r="HA88" s="62"/>
      <c r="HB88" s="62"/>
      <c r="HC88" s="62"/>
      <c r="HD88" s="62"/>
      <c r="HE88" s="62"/>
      <c r="HF88" s="62"/>
      <c r="HG88" s="62"/>
      <c r="HH88" s="62"/>
      <c r="HI88" s="62"/>
      <c r="HJ88" s="62"/>
      <c r="HK88" s="62"/>
      <c r="HL88" s="62"/>
      <c r="HM88" s="62"/>
      <c r="HN88" s="62"/>
      <c r="HO88" s="62"/>
      <c r="HP88" s="62"/>
      <c r="HQ88" s="62"/>
      <c r="HR88" s="62"/>
      <c r="HS88" s="62"/>
      <c r="HT88" s="62"/>
      <c r="HU88" s="62"/>
      <c r="HV88" s="62"/>
      <c r="HW88" s="62"/>
      <c r="HX88" s="62"/>
      <c r="HY88" s="62"/>
      <c r="HZ88" s="62"/>
      <c r="IA88" s="62"/>
      <c r="IB88" s="62"/>
      <c r="IC88" s="62"/>
      <c r="ID88" s="62"/>
      <c r="IE88" s="62"/>
      <c r="IF88" s="62"/>
      <c r="IG88" s="62"/>
      <c r="IH88" s="62"/>
      <c r="II88" s="62"/>
      <c r="IJ88" s="62"/>
      <c r="IK88" s="62"/>
      <c r="IL88" s="62"/>
      <c r="IM88" s="62"/>
      <c r="IN88" s="62"/>
      <c r="IO88" s="62"/>
    </row>
    <row r="89" spans="1:7" ht="25.5" customHeight="1">
      <c r="A89" s="120" t="s">
        <v>1</v>
      </c>
      <c r="B89" s="120"/>
      <c r="C89" s="120"/>
      <c r="D89" s="120"/>
      <c r="E89" s="120"/>
      <c r="F89" s="120"/>
      <c r="G89" s="120"/>
    </row>
    <row r="90" spans="1:7" ht="22.5">
      <c r="A90" s="59" t="s">
        <v>76</v>
      </c>
      <c r="B90" s="60" t="s">
        <v>77</v>
      </c>
      <c r="C90" s="99">
        <v>67200</v>
      </c>
      <c r="D90" s="99">
        <f>D91</f>
        <v>42100</v>
      </c>
      <c r="E90" s="99">
        <f>E91</f>
        <v>14488.97</v>
      </c>
      <c r="F90" s="104">
        <f>SUM(E90/C90*100)</f>
        <v>21.56096726190476</v>
      </c>
      <c r="G90" s="104">
        <f>SUM(E90/D90*100)</f>
        <v>34.41560570071259</v>
      </c>
    </row>
    <row r="91" spans="1:7" ht="40.5">
      <c r="A91" s="64" t="s">
        <v>78</v>
      </c>
      <c r="B91" s="65" t="s">
        <v>79</v>
      </c>
      <c r="C91" s="100">
        <v>67200</v>
      </c>
      <c r="D91" s="100">
        <v>42100</v>
      </c>
      <c r="E91" s="100">
        <v>14488.97</v>
      </c>
      <c r="F91" s="105">
        <f aca="true" t="shared" si="5" ref="F91:F113">SUM(E91/C91*100)</f>
        <v>21.56096726190476</v>
      </c>
      <c r="G91" s="105">
        <f aca="true" t="shared" si="6" ref="G91:G113">SUM(E91/D91*100)</f>
        <v>34.41560570071259</v>
      </c>
    </row>
    <row r="92" spans="1:7" ht="22.5">
      <c r="A92" s="59" t="s">
        <v>80</v>
      </c>
      <c r="B92" s="60" t="s">
        <v>81</v>
      </c>
      <c r="C92" s="99">
        <f>C93</f>
        <v>3424400</v>
      </c>
      <c r="D92" s="99">
        <f>D93</f>
        <v>2879200</v>
      </c>
      <c r="E92" s="99">
        <f>E93</f>
        <v>1097723.25</v>
      </c>
      <c r="F92" s="104">
        <f t="shared" si="5"/>
        <v>32.055929505898845</v>
      </c>
      <c r="G92" s="104">
        <f t="shared" si="6"/>
        <v>38.12598117532648</v>
      </c>
    </row>
    <row r="93" spans="1:7" ht="40.5">
      <c r="A93" s="64" t="s">
        <v>82</v>
      </c>
      <c r="B93" s="65" t="s">
        <v>83</v>
      </c>
      <c r="C93" s="100">
        <v>3424400</v>
      </c>
      <c r="D93" s="100">
        <v>2879200</v>
      </c>
      <c r="E93" s="100">
        <v>1097723.25</v>
      </c>
      <c r="F93" s="105">
        <f t="shared" si="5"/>
        <v>32.055929505898845</v>
      </c>
      <c r="G93" s="105">
        <f t="shared" si="6"/>
        <v>38.12598117532648</v>
      </c>
    </row>
    <row r="94" spans="1:7" ht="22.5">
      <c r="A94" s="59" t="s">
        <v>100</v>
      </c>
      <c r="B94" s="60" t="s">
        <v>101</v>
      </c>
      <c r="C94" s="99">
        <f>SUM(C95:C96)</f>
        <v>2638559</v>
      </c>
      <c r="D94" s="99">
        <f>SUM(D95:D96)</f>
        <v>1547481.5</v>
      </c>
      <c r="E94" s="99">
        <f>SUM(E95:E96)</f>
        <v>1267052.28</v>
      </c>
      <c r="F94" s="104">
        <f t="shared" si="5"/>
        <v>48.02061579824442</v>
      </c>
      <c r="G94" s="104">
        <f t="shared" si="6"/>
        <v>81.87834749559202</v>
      </c>
    </row>
    <row r="95" spans="1:7" ht="23.25">
      <c r="A95" s="64" t="s">
        <v>102</v>
      </c>
      <c r="B95" s="65" t="s">
        <v>103</v>
      </c>
      <c r="C95" s="100">
        <v>2497404</v>
      </c>
      <c r="D95" s="100">
        <v>1409404</v>
      </c>
      <c r="E95" s="100">
        <v>1176594.87</v>
      </c>
      <c r="F95" s="105">
        <f t="shared" si="5"/>
        <v>47.11271664496414</v>
      </c>
      <c r="G95" s="105">
        <f t="shared" si="6"/>
        <v>83.48173199451684</v>
      </c>
    </row>
    <row r="96" spans="1:7" ht="23.25">
      <c r="A96" s="64" t="s">
        <v>104</v>
      </c>
      <c r="B96" s="65" t="s">
        <v>105</v>
      </c>
      <c r="C96" s="100">
        <v>141155</v>
      </c>
      <c r="D96" s="100">
        <v>138077.5</v>
      </c>
      <c r="E96" s="100">
        <v>90457.41</v>
      </c>
      <c r="F96" s="105">
        <f t="shared" si="5"/>
        <v>64.08374481952464</v>
      </c>
      <c r="G96" s="105">
        <f t="shared" si="6"/>
        <v>65.51205663486085</v>
      </c>
    </row>
    <row r="97" spans="1:7" ht="22.5">
      <c r="A97" s="59" t="s">
        <v>110</v>
      </c>
      <c r="B97" s="60" t="s">
        <v>111</v>
      </c>
      <c r="C97" s="99">
        <v>100000</v>
      </c>
      <c r="D97" s="99">
        <f>D98</f>
        <v>50000</v>
      </c>
      <c r="E97" s="99">
        <f>E98</f>
        <v>6877.59</v>
      </c>
      <c r="F97" s="104">
        <f t="shared" si="5"/>
        <v>6.87759</v>
      </c>
      <c r="G97" s="104">
        <f t="shared" si="6"/>
        <v>13.75518</v>
      </c>
    </row>
    <row r="98" spans="1:7" ht="40.5">
      <c r="A98" s="64" t="s">
        <v>159</v>
      </c>
      <c r="B98" s="65" t="s">
        <v>160</v>
      </c>
      <c r="C98" s="100">
        <v>100000</v>
      </c>
      <c r="D98" s="100">
        <v>50000</v>
      </c>
      <c r="E98" s="100">
        <v>6877.59</v>
      </c>
      <c r="F98" s="105">
        <f t="shared" si="5"/>
        <v>6.87759</v>
      </c>
      <c r="G98" s="105">
        <f t="shared" si="6"/>
        <v>13.75518</v>
      </c>
    </row>
    <row r="99" spans="1:7" ht="22.5">
      <c r="A99" s="59" t="s">
        <v>179</v>
      </c>
      <c r="B99" s="60" t="s">
        <v>180</v>
      </c>
      <c r="C99" s="99">
        <v>68700</v>
      </c>
      <c r="D99" s="99">
        <f>SUM(D100:D102)</f>
        <v>39350</v>
      </c>
      <c r="E99" s="99">
        <f>SUM(E100:E102)</f>
        <v>7158.4</v>
      </c>
      <c r="F99" s="104">
        <f t="shared" si="5"/>
        <v>10.419796215429402</v>
      </c>
      <c r="G99" s="104">
        <f t="shared" si="6"/>
        <v>18.191613722998728</v>
      </c>
    </row>
    <row r="100" spans="1:7" ht="23.25">
      <c r="A100" s="64" t="s">
        <v>183</v>
      </c>
      <c r="B100" s="65" t="s">
        <v>184</v>
      </c>
      <c r="C100" s="100">
        <v>10000</v>
      </c>
      <c r="D100" s="100">
        <v>10000</v>
      </c>
      <c r="E100" s="100">
        <v>2807</v>
      </c>
      <c r="F100" s="105">
        <f t="shared" si="5"/>
        <v>28.07</v>
      </c>
      <c r="G100" s="105">
        <f t="shared" si="6"/>
        <v>28.07</v>
      </c>
    </row>
    <row r="101" spans="1:7" ht="23.25">
      <c r="A101" s="64" t="s">
        <v>187</v>
      </c>
      <c r="B101" s="65" t="s">
        <v>188</v>
      </c>
      <c r="C101" s="100">
        <v>14750</v>
      </c>
      <c r="D101" s="100">
        <v>7375</v>
      </c>
      <c r="E101" s="100">
        <v>3347.4</v>
      </c>
      <c r="F101" s="105">
        <f t="shared" si="5"/>
        <v>22.694237288135593</v>
      </c>
      <c r="G101" s="105">
        <f t="shared" si="6"/>
        <v>45.388474576271186</v>
      </c>
    </row>
    <row r="102" spans="1:7" ht="23.25">
      <c r="A102" s="64" t="s">
        <v>189</v>
      </c>
      <c r="B102" s="65" t="s">
        <v>190</v>
      </c>
      <c r="C102" s="100">
        <v>43950</v>
      </c>
      <c r="D102" s="100">
        <v>21975</v>
      </c>
      <c r="E102" s="100">
        <v>1004</v>
      </c>
      <c r="F102" s="105">
        <f t="shared" si="5"/>
        <v>2.284414106939704</v>
      </c>
      <c r="G102" s="105">
        <f t="shared" si="6"/>
        <v>4.568828213879408</v>
      </c>
    </row>
    <row r="103" spans="1:7" ht="22.5">
      <c r="A103" s="59" t="s">
        <v>236</v>
      </c>
      <c r="B103" s="60" t="s">
        <v>237</v>
      </c>
      <c r="C103" s="99">
        <f>C104+C105</f>
        <v>4738500</v>
      </c>
      <c r="D103" s="99">
        <f>D104+D105</f>
        <v>2269500</v>
      </c>
      <c r="E103" s="99">
        <f>E104+E105</f>
        <v>5074.8</v>
      </c>
      <c r="F103" s="104">
        <f t="shared" si="5"/>
        <v>0.10709718265273821</v>
      </c>
      <c r="G103" s="104">
        <f t="shared" si="6"/>
        <v>0.22360872438863186</v>
      </c>
    </row>
    <row r="104" spans="1:7" ht="23.25">
      <c r="A104" s="64" t="s">
        <v>238</v>
      </c>
      <c r="B104" s="65" t="s">
        <v>239</v>
      </c>
      <c r="C104" s="100">
        <v>60000</v>
      </c>
      <c r="D104" s="100">
        <v>60000</v>
      </c>
      <c r="E104" s="100">
        <v>0</v>
      </c>
      <c r="F104" s="105">
        <f t="shared" si="5"/>
        <v>0</v>
      </c>
      <c r="G104" s="105">
        <f t="shared" si="6"/>
        <v>0</v>
      </c>
    </row>
    <row r="105" spans="1:7" ht="23.25">
      <c r="A105" s="97">
        <v>6410</v>
      </c>
      <c r="B105" s="65" t="s">
        <v>252</v>
      </c>
      <c r="C105" s="100">
        <v>4678500</v>
      </c>
      <c r="D105" s="100">
        <v>2209500</v>
      </c>
      <c r="E105" s="100">
        <v>5074.8</v>
      </c>
      <c r="F105" s="105">
        <f t="shared" si="5"/>
        <v>0.10847066367425458</v>
      </c>
      <c r="G105" s="105">
        <f t="shared" si="6"/>
        <v>0.2296809232858113</v>
      </c>
    </row>
    <row r="106" spans="1:7" ht="22.5">
      <c r="A106" s="59" t="s">
        <v>240</v>
      </c>
      <c r="B106" s="60" t="s">
        <v>241</v>
      </c>
      <c r="C106" s="99">
        <v>63000</v>
      </c>
      <c r="D106" s="99">
        <v>0</v>
      </c>
      <c r="E106" s="99">
        <v>0</v>
      </c>
      <c r="F106" s="104">
        <f t="shared" si="5"/>
        <v>0</v>
      </c>
      <c r="G106" s="104">
        <v>0</v>
      </c>
    </row>
    <row r="107" spans="1:7" ht="23.25">
      <c r="A107" s="64" t="s">
        <v>242</v>
      </c>
      <c r="B107" s="65" t="s">
        <v>243</v>
      </c>
      <c r="C107" s="100">
        <v>63000</v>
      </c>
      <c r="D107" s="100">
        <v>0</v>
      </c>
      <c r="E107" s="100">
        <v>0</v>
      </c>
      <c r="F107" s="105">
        <f t="shared" si="5"/>
        <v>0</v>
      </c>
      <c r="G107" s="105">
        <v>0</v>
      </c>
    </row>
    <row r="108" spans="1:249" s="63" customFormat="1" ht="22.5">
      <c r="A108" s="98">
        <v>7800</v>
      </c>
      <c r="B108" s="60" t="s">
        <v>214</v>
      </c>
      <c r="C108" s="99">
        <f>C109</f>
        <v>25000</v>
      </c>
      <c r="D108" s="99">
        <f>D109</f>
        <v>25000</v>
      </c>
      <c r="E108" s="99">
        <f>E109</f>
        <v>0</v>
      </c>
      <c r="F108" s="104">
        <f t="shared" si="5"/>
        <v>0</v>
      </c>
      <c r="G108" s="104">
        <f t="shared" si="6"/>
        <v>0</v>
      </c>
      <c r="H108" s="71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2"/>
      <c r="FK108" s="62"/>
      <c r="FL108" s="62"/>
      <c r="FM108" s="62"/>
      <c r="FN108" s="62"/>
      <c r="FO108" s="62"/>
      <c r="FP108" s="62"/>
      <c r="FQ108" s="62"/>
      <c r="FR108" s="62"/>
      <c r="FS108" s="62"/>
      <c r="FT108" s="62"/>
      <c r="FU108" s="62"/>
      <c r="FV108" s="62"/>
      <c r="FW108" s="62"/>
      <c r="FX108" s="62"/>
      <c r="FY108" s="62"/>
      <c r="FZ108" s="62"/>
      <c r="GA108" s="62"/>
      <c r="GB108" s="62"/>
      <c r="GC108" s="62"/>
      <c r="GD108" s="62"/>
      <c r="GE108" s="62"/>
      <c r="GF108" s="62"/>
      <c r="GG108" s="62"/>
      <c r="GH108" s="62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  <c r="GS108" s="62"/>
      <c r="GT108" s="62"/>
      <c r="GU108" s="62"/>
      <c r="GV108" s="62"/>
      <c r="GW108" s="62"/>
      <c r="GX108" s="62"/>
      <c r="GY108" s="62"/>
      <c r="GZ108" s="62"/>
      <c r="HA108" s="62"/>
      <c r="HB108" s="62"/>
      <c r="HC108" s="62"/>
      <c r="HD108" s="62"/>
      <c r="HE108" s="62"/>
      <c r="HF108" s="62"/>
      <c r="HG108" s="62"/>
      <c r="HH108" s="62"/>
      <c r="HI108" s="62"/>
      <c r="HJ108" s="62"/>
      <c r="HK108" s="62"/>
      <c r="HL108" s="62"/>
      <c r="HM108" s="62"/>
      <c r="HN108" s="62"/>
      <c r="HO108" s="62"/>
      <c r="HP108" s="62"/>
      <c r="HQ108" s="62"/>
      <c r="HR108" s="62"/>
      <c r="HS108" s="62"/>
      <c r="HT108" s="62"/>
      <c r="HU108" s="62"/>
      <c r="HV108" s="62"/>
      <c r="HW108" s="62"/>
      <c r="HX108" s="62"/>
      <c r="HY108" s="62"/>
      <c r="HZ108" s="62"/>
      <c r="IA108" s="62"/>
      <c r="IB108" s="62"/>
      <c r="IC108" s="62"/>
      <c r="ID108" s="62"/>
      <c r="IE108" s="62"/>
      <c r="IF108" s="62"/>
      <c r="IG108" s="62"/>
      <c r="IH108" s="62"/>
      <c r="II108" s="62"/>
      <c r="IJ108" s="62"/>
      <c r="IK108" s="62"/>
      <c r="IL108" s="62"/>
      <c r="IM108" s="62"/>
      <c r="IN108" s="62"/>
      <c r="IO108" s="62"/>
    </row>
    <row r="109" spans="1:7" ht="23.25">
      <c r="A109" s="97">
        <v>7830</v>
      </c>
      <c r="B109" s="65" t="s">
        <v>251</v>
      </c>
      <c r="C109" s="100">
        <v>25000</v>
      </c>
      <c r="D109" s="100">
        <v>25000</v>
      </c>
      <c r="E109" s="101"/>
      <c r="F109" s="105">
        <f t="shared" si="5"/>
        <v>0</v>
      </c>
      <c r="G109" s="105">
        <f t="shared" si="6"/>
        <v>0</v>
      </c>
    </row>
    <row r="110" spans="1:249" s="63" customFormat="1" ht="22.5">
      <c r="A110" s="59" t="s">
        <v>231</v>
      </c>
      <c r="B110" s="75" t="s">
        <v>244</v>
      </c>
      <c r="C110" s="102">
        <f>C90+C92+C94+C97+C99+C103+C106+C108</f>
        <v>11125359</v>
      </c>
      <c r="D110" s="99">
        <f>D90+D92+D94+D97+D99+D103+D106+D108</f>
        <v>6852631.5</v>
      </c>
      <c r="E110" s="99">
        <f>E90+E92+E94+E97+E99+E103+E106</f>
        <v>2398375.2899999996</v>
      </c>
      <c r="F110" s="104">
        <f t="shared" si="5"/>
        <v>21.557733912227008</v>
      </c>
      <c r="G110" s="104">
        <f t="shared" si="6"/>
        <v>34.999332592158204</v>
      </c>
      <c r="H110" s="71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  <c r="IK110" s="62"/>
      <c r="IL110" s="62"/>
      <c r="IM110" s="62"/>
      <c r="IN110" s="62"/>
      <c r="IO110" s="62"/>
    </row>
    <row r="111" spans="1:9" ht="22.5" customHeight="1">
      <c r="A111" s="80"/>
      <c r="B111" s="75" t="s">
        <v>245</v>
      </c>
      <c r="C111" s="76">
        <f>C112+C113</f>
        <v>0</v>
      </c>
      <c r="D111" s="76">
        <f>D112+D113</f>
        <v>0</v>
      </c>
      <c r="E111" s="76">
        <f>E112+E113</f>
        <v>0</v>
      </c>
      <c r="F111" s="104">
        <v>0</v>
      </c>
      <c r="G111" s="104">
        <v>0</v>
      </c>
      <c r="I111" s="77"/>
    </row>
    <row r="112" spans="1:7" ht="21" customHeight="1">
      <c r="A112" s="81" t="s">
        <v>234</v>
      </c>
      <c r="B112" s="82" t="s">
        <v>235</v>
      </c>
      <c r="C112" s="103">
        <v>130000</v>
      </c>
      <c r="D112" s="103">
        <v>75000</v>
      </c>
      <c r="E112" s="83"/>
      <c r="F112" s="104">
        <f t="shared" si="5"/>
        <v>0</v>
      </c>
      <c r="G112" s="104">
        <f t="shared" si="6"/>
        <v>0</v>
      </c>
    </row>
    <row r="113" spans="1:249" s="85" customFormat="1" ht="21.75" customHeight="1">
      <c r="A113" s="81" t="s">
        <v>246</v>
      </c>
      <c r="B113" s="82" t="s">
        <v>247</v>
      </c>
      <c r="C113" s="103">
        <v>-130000</v>
      </c>
      <c r="D113" s="103">
        <v>-75000</v>
      </c>
      <c r="E113" s="83"/>
      <c r="F113" s="104">
        <f t="shared" si="5"/>
        <v>0</v>
      </c>
      <c r="G113" s="104">
        <f t="shared" si="6"/>
        <v>0</v>
      </c>
      <c r="H113" s="51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/>
      <c r="DP113" s="84"/>
      <c r="DQ113" s="84"/>
      <c r="DR113" s="84"/>
      <c r="DS113" s="84"/>
      <c r="DT113" s="84"/>
      <c r="DU113" s="84"/>
      <c r="DV113" s="84"/>
      <c r="DW113" s="84"/>
      <c r="DX113" s="84"/>
      <c r="DY113" s="84"/>
      <c r="DZ113" s="84"/>
      <c r="EA113" s="84"/>
      <c r="EB113" s="84"/>
      <c r="EC113" s="84"/>
      <c r="ED113" s="84"/>
      <c r="EE113" s="84"/>
      <c r="EF113" s="84"/>
      <c r="EG113" s="84"/>
      <c r="EH113" s="84"/>
      <c r="EI113" s="84"/>
      <c r="EJ113" s="84"/>
      <c r="EK113" s="84"/>
      <c r="EL113" s="84"/>
      <c r="EM113" s="84"/>
      <c r="EN113" s="84"/>
      <c r="EO113" s="84"/>
      <c r="EP113" s="84"/>
      <c r="EQ113" s="84"/>
      <c r="ER113" s="84"/>
      <c r="ES113" s="84"/>
      <c r="ET113" s="84"/>
      <c r="EU113" s="84"/>
      <c r="EV113" s="84"/>
      <c r="EW113" s="84"/>
      <c r="EX113" s="84"/>
      <c r="EY113" s="84"/>
      <c r="EZ113" s="84"/>
      <c r="FA113" s="84"/>
      <c r="FB113" s="84"/>
      <c r="FC113" s="84"/>
      <c r="FD113" s="84"/>
      <c r="FE113" s="84"/>
      <c r="FF113" s="84"/>
      <c r="FG113" s="84"/>
      <c r="FH113" s="84"/>
      <c r="FI113" s="84"/>
      <c r="FJ113" s="84"/>
      <c r="FK113" s="84"/>
      <c r="FL113" s="84"/>
      <c r="FM113" s="84"/>
      <c r="FN113" s="84"/>
      <c r="FO113" s="84"/>
      <c r="FP113" s="84"/>
      <c r="FQ113" s="84"/>
      <c r="FR113" s="84"/>
      <c r="FS113" s="84"/>
      <c r="FT113" s="84"/>
      <c r="FU113" s="84"/>
      <c r="FV113" s="84"/>
      <c r="FW113" s="84"/>
      <c r="FX113" s="84"/>
      <c r="FY113" s="84"/>
      <c r="FZ113" s="84"/>
      <c r="GA113" s="84"/>
      <c r="GB113" s="84"/>
      <c r="GC113" s="84"/>
      <c r="GD113" s="84"/>
      <c r="GE113" s="84"/>
      <c r="GF113" s="84"/>
      <c r="GG113" s="84"/>
      <c r="GH113" s="84"/>
      <c r="GI113" s="84"/>
      <c r="GJ113" s="84"/>
      <c r="GK113" s="84"/>
      <c r="GL113" s="84"/>
      <c r="GM113" s="84"/>
      <c r="GN113" s="84"/>
      <c r="GO113" s="84"/>
      <c r="GP113" s="84"/>
      <c r="GQ113" s="84"/>
      <c r="GR113" s="84"/>
      <c r="GS113" s="84"/>
      <c r="GT113" s="84"/>
      <c r="GU113" s="84"/>
      <c r="GV113" s="84"/>
      <c r="GW113" s="84"/>
      <c r="GX113" s="84"/>
      <c r="GY113" s="84"/>
      <c r="GZ113" s="84"/>
      <c r="HA113" s="84"/>
      <c r="HB113" s="84"/>
      <c r="HC113" s="84"/>
      <c r="HD113" s="84"/>
      <c r="HE113" s="84"/>
      <c r="HF113" s="84"/>
      <c r="HG113" s="84"/>
      <c r="HH113" s="84"/>
      <c r="HI113" s="84"/>
      <c r="HJ113" s="84"/>
      <c r="HK113" s="84"/>
      <c r="HL113" s="84"/>
      <c r="HM113" s="84"/>
      <c r="HN113" s="84"/>
      <c r="HO113" s="84"/>
      <c r="HP113" s="84"/>
      <c r="HQ113" s="84"/>
      <c r="HR113" s="84"/>
      <c r="HS113" s="84"/>
      <c r="HT113" s="84"/>
      <c r="HU113" s="84"/>
      <c r="HV113" s="84"/>
      <c r="HW113" s="84"/>
      <c r="HX113" s="84"/>
      <c r="HY113" s="84"/>
      <c r="HZ113" s="84"/>
      <c r="IA113" s="84"/>
      <c r="IB113" s="84"/>
      <c r="IC113" s="84"/>
      <c r="ID113" s="84"/>
      <c r="IE113" s="84"/>
      <c r="IF113" s="84"/>
      <c r="IG113" s="84"/>
      <c r="IH113" s="84"/>
      <c r="II113" s="84"/>
      <c r="IJ113" s="84"/>
      <c r="IK113" s="84"/>
      <c r="IL113" s="84"/>
      <c r="IM113" s="84"/>
      <c r="IN113" s="84"/>
      <c r="IO113" s="84"/>
    </row>
    <row r="114" spans="1:249" s="85" customFormat="1" ht="21" customHeight="1">
      <c r="A114" s="106"/>
      <c r="B114" s="86" t="s">
        <v>248</v>
      </c>
      <c r="C114" s="76">
        <f>C86+C110</f>
        <v>368610261.06</v>
      </c>
      <c r="D114" s="76">
        <f>D86+D110</f>
        <v>236029398.42999998</v>
      </c>
      <c r="E114" s="76">
        <f>E86+E110</f>
        <v>218354134.88999996</v>
      </c>
      <c r="F114" s="104">
        <f>SUM(E114/C114*100)</f>
        <v>59.23712873919635</v>
      </c>
      <c r="G114" s="104">
        <f>SUM(E114/D114*100)</f>
        <v>92.51141440109969</v>
      </c>
      <c r="H114" s="51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  <c r="DB114" s="84"/>
      <c r="DC114" s="84"/>
      <c r="DD114" s="84"/>
      <c r="DE114" s="84"/>
      <c r="DF114" s="84"/>
      <c r="DG114" s="84"/>
      <c r="DH114" s="84"/>
      <c r="DI114" s="84"/>
      <c r="DJ114" s="84"/>
      <c r="DK114" s="84"/>
      <c r="DL114" s="84"/>
      <c r="DM114" s="84"/>
      <c r="DN114" s="84"/>
      <c r="DO114" s="84"/>
      <c r="DP114" s="84"/>
      <c r="DQ114" s="84"/>
      <c r="DR114" s="84"/>
      <c r="DS114" s="84"/>
      <c r="DT114" s="84"/>
      <c r="DU114" s="84"/>
      <c r="DV114" s="84"/>
      <c r="DW114" s="84"/>
      <c r="DX114" s="84"/>
      <c r="DY114" s="84"/>
      <c r="DZ114" s="84"/>
      <c r="EA114" s="84"/>
      <c r="EB114" s="84"/>
      <c r="EC114" s="84"/>
      <c r="ED114" s="84"/>
      <c r="EE114" s="84"/>
      <c r="EF114" s="84"/>
      <c r="EG114" s="84"/>
      <c r="EH114" s="84"/>
      <c r="EI114" s="84"/>
      <c r="EJ114" s="84"/>
      <c r="EK114" s="84"/>
      <c r="EL114" s="84"/>
      <c r="EM114" s="84"/>
      <c r="EN114" s="84"/>
      <c r="EO114" s="84"/>
      <c r="EP114" s="84"/>
      <c r="EQ114" s="84"/>
      <c r="ER114" s="84"/>
      <c r="ES114" s="84"/>
      <c r="ET114" s="84"/>
      <c r="EU114" s="84"/>
      <c r="EV114" s="84"/>
      <c r="EW114" s="84"/>
      <c r="EX114" s="84"/>
      <c r="EY114" s="84"/>
      <c r="EZ114" s="84"/>
      <c r="FA114" s="84"/>
      <c r="FB114" s="84"/>
      <c r="FC114" s="84"/>
      <c r="FD114" s="84"/>
      <c r="FE114" s="84"/>
      <c r="FF114" s="84"/>
      <c r="FG114" s="84"/>
      <c r="FH114" s="84"/>
      <c r="FI114" s="84"/>
      <c r="FJ114" s="84"/>
      <c r="FK114" s="84"/>
      <c r="FL114" s="84"/>
      <c r="FM114" s="84"/>
      <c r="FN114" s="84"/>
      <c r="FO114" s="84"/>
      <c r="FP114" s="84"/>
      <c r="FQ114" s="84"/>
      <c r="FR114" s="84"/>
      <c r="FS114" s="84"/>
      <c r="FT114" s="84"/>
      <c r="FU114" s="84"/>
      <c r="FV114" s="84"/>
      <c r="FW114" s="84"/>
      <c r="FX114" s="84"/>
      <c r="FY114" s="84"/>
      <c r="FZ114" s="84"/>
      <c r="GA114" s="84"/>
      <c r="GB114" s="84"/>
      <c r="GC114" s="84"/>
      <c r="GD114" s="84"/>
      <c r="GE114" s="84"/>
      <c r="GF114" s="84"/>
      <c r="GG114" s="84"/>
      <c r="GH114" s="84"/>
      <c r="GI114" s="84"/>
      <c r="GJ114" s="84"/>
      <c r="GK114" s="84"/>
      <c r="GL114" s="84"/>
      <c r="GM114" s="84"/>
      <c r="GN114" s="84"/>
      <c r="GO114" s="84"/>
      <c r="GP114" s="84"/>
      <c r="GQ114" s="84"/>
      <c r="GR114" s="84"/>
      <c r="GS114" s="84"/>
      <c r="GT114" s="84"/>
      <c r="GU114" s="84"/>
      <c r="GV114" s="84"/>
      <c r="GW114" s="84"/>
      <c r="GX114" s="84"/>
      <c r="GY114" s="84"/>
      <c r="GZ114" s="84"/>
      <c r="HA114" s="84"/>
      <c r="HB114" s="84"/>
      <c r="HC114" s="84"/>
      <c r="HD114" s="84"/>
      <c r="HE114" s="84"/>
      <c r="HF114" s="84"/>
      <c r="HG114" s="84"/>
      <c r="HH114" s="84"/>
      <c r="HI114" s="84"/>
      <c r="HJ114" s="84"/>
      <c r="HK114" s="84"/>
      <c r="HL114" s="84"/>
      <c r="HM114" s="84"/>
      <c r="HN114" s="84"/>
      <c r="HO114" s="84"/>
      <c r="HP114" s="84"/>
      <c r="HQ114" s="84"/>
      <c r="HR114" s="84"/>
      <c r="HS114" s="84"/>
      <c r="HT114" s="84"/>
      <c r="HU114" s="84"/>
      <c r="HV114" s="84"/>
      <c r="HW114" s="84"/>
      <c r="HX114" s="84"/>
      <c r="HY114" s="84"/>
      <c r="HZ114" s="84"/>
      <c r="IA114" s="84"/>
      <c r="IB114" s="84"/>
      <c r="IC114" s="84"/>
      <c r="ID114" s="84"/>
      <c r="IE114" s="84"/>
      <c r="IF114" s="84"/>
      <c r="IG114" s="84"/>
      <c r="IH114" s="84"/>
      <c r="II114" s="84"/>
      <c r="IJ114" s="84"/>
      <c r="IK114" s="84"/>
      <c r="IL114" s="84"/>
      <c r="IM114" s="84"/>
      <c r="IN114" s="84"/>
      <c r="IO114" s="84"/>
    </row>
    <row r="115" spans="1:7" ht="21" customHeight="1">
      <c r="A115" s="87"/>
      <c r="B115" s="88"/>
      <c r="C115" s="89"/>
      <c r="D115" s="89"/>
      <c r="E115" s="89"/>
      <c r="F115" s="90"/>
      <c r="G115" s="90"/>
    </row>
    <row r="116" spans="2:7" ht="27" customHeight="1">
      <c r="B116" s="92" t="s">
        <v>253</v>
      </c>
      <c r="C116" s="89"/>
      <c r="D116" s="93"/>
      <c r="E116" s="94"/>
      <c r="F116" s="53"/>
      <c r="G116" s="53"/>
    </row>
    <row r="117" spans="2:7" ht="26.25" customHeight="1">
      <c r="B117" s="95" t="s">
        <v>249</v>
      </c>
      <c r="C117" s="89"/>
      <c r="D117" s="93" t="s">
        <v>254</v>
      </c>
      <c r="E117" s="94"/>
      <c r="F117" s="53"/>
      <c r="G117" s="53"/>
    </row>
    <row r="118" spans="3:7" ht="15.75">
      <c r="C118" s="53"/>
      <c r="D118" s="53"/>
      <c r="E118" s="53"/>
      <c r="F118" s="53"/>
      <c r="G118" s="53"/>
    </row>
    <row r="119" spans="3:7" ht="15.75">
      <c r="C119" s="53"/>
      <c r="D119" s="53"/>
      <c r="E119" s="53"/>
      <c r="F119" s="53"/>
      <c r="G119" s="53"/>
    </row>
    <row r="120" spans="3:7" ht="15.75">
      <c r="C120" s="53"/>
      <c r="D120" s="53"/>
      <c r="E120" s="53"/>
      <c r="F120" s="53"/>
      <c r="G120" s="53"/>
    </row>
    <row r="121" spans="3:7" ht="15.75">
      <c r="C121" s="53"/>
      <c r="D121" s="53"/>
      <c r="E121" s="53"/>
      <c r="F121" s="53"/>
      <c r="G121" s="53"/>
    </row>
    <row r="122" spans="3:7" ht="15.75">
      <c r="C122" s="53"/>
      <c r="D122" s="53"/>
      <c r="E122" s="53"/>
      <c r="F122" s="53"/>
      <c r="G122" s="53"/>
    </row>
    <row r="123" spans="3:7" ht="15.75">
      <c r="C123" s="53"/>
      <c r="D123" s="53"/>
      <c r="E123" s="53"/>
      <c r="F123" s="53"/>
      <c r="G123" s="53"/>
    </row>
    <row r="124" spans="3:7" ht="15.75">
      <c r="C124" s="53"/>
      <c r="D124" s="53"/>
      <c r="E124" s="53"/>
      <c r="F124" s="53"/>
      <c r="G124" s="53"/>
    </row>
    <row r="125" spans="3:7" ht="15.75">
      <c r="C125" s="53"/>
      <c r="D125" s="53"/>
      <c r="E125" s="53"/>
      <c r="F125" s="53"/>
      <c r="G125" s="53"/>
    </row>
  </sheetData>
  <sheetProtection/>
  <mergeCells count="3">
    <mergeCell ref="A2:G2"/>
    <mergeCell ref="A3:G3"/>
    <mergeCell ref="A89:G89"/>
  </mergeCells>
  <printOptions/>
  <pageMargins left="0.75" right="0.23" top="1" bottom="0.51" header="0.5" footer="0.5"/>
  <pageSetup horizontalDpi="600" verticalDpi="600" orientation="landscape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2017-09-05T12:35:29Z</cp:lastPrinted>
  <dcterms:created xsi:type="dcterms:W3CDTF">2002-12-06T14:14:06Z</dcterms:created>
  <dcterms:modified xsi:type="dcterms:W3CDTF">2017-10-24T12:09:58Z</dcterms:modified>
  <cp:category/>
  <cp:version/>
  <cp:contentType/>
  <cp:contentStatus/>
</cp:coreProperties>
</file>